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:\COMMON\HISTORY\ASR\FY 18-19\Fiscal\Expenditure\"/>
    </mc:Choice>
  </mc:AlternateContent>
  <xr:revisionPtr revIDLastSave="0" documentId="13_ncr:1_{2F1383AA-B266-45C7-809B-8E3DEE136D92}" xr6:coauthVersionLast="44" xr6:coauthVersionMax="44" xr10:uidLastSave="{00000000-0000-0000-0000-000000000000}"/>
  <bookViews>
    <workbookView xWindow="10200" yWindow="90" windowWidth="9960" windowHeight="10350" xr2:uid="{00000000-000D-0000-FFFF-FFFF00000000}"/>
  </bookViews>
  <sheets>
    <sheet name="TABLE51" sheetId="1" r:id="rId1"/>
  </sheets>
  <externalReferences>
    <externalReference r:id="rId2"/>
  </externalReferences>
  <definedNames>
    <definedName name="_xlnm.Print_Area" localSheetId="0">TABLE51!$A$6:$E$157</definedName>
    <definedName name="_xlnm.Print_Titles" localSheetId="0">TABLE51!$B:$B,TABLE51!$1:$5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D6" i="1"/>
  <c r="C6" i="1"/>
  <c r="C150" i="1" l="1"/>
  <c r="E62" i="1" l="1"/>
  <c r="E61" i="1"/>
  <c r="E58" i="1"/>
  <c r="E57" i="1"/>
  <c r="E54" i="1"/>
  <c r="E53" i="1"/>
  <c r="E50" i="1"/>
  <c r="E49" i="1"/>
  <c r="E46" i="1"/>
  <c r="E45" i="1"/>
  <c r="E42" i="1"/>
  <c r="E41" i="1"/>
  <c r="E38" i="1"/>
  <c r="E35" i="1"/>
  <c r="E34" i="1"/>
  <c r="E31" i="1"/>
  <c r="E30" i="1"/>
  <c r="E27" i="1"/>
  <c r="E26" i="1"/>
  <c r="E23" i="1"/>
  <c r="E22" i="1"/>
  <c r="E18" i="1"/>
  <c r="E15" i="1"/>
  <c r="E14" i="1"/>
  <c r="E11" i="1"/>
  <c r="E7" i="1"/>
  <c r="E93" i="1" l="1"/>
  <c r="E112" i="1"/>
  <c r="E147" i="1"/>
  <c r="E37" i="1"/>
  <c r="E148" i="1"/>
  <c r="E126" i="1" l="1"/>
  <c r="E121" i="1"/>
  <c r="E12" i="1"/>
  <c r="E139" i="1"/>
  <c r="E108" i="1"/>
  <c r="E100" i="1"/>
  <c r="E85" i="1"/>
  <c r="E55" i="1"/>
  <c r="E39" i="1"/>
  <c r="E24" i="1"/>
  <c r="E13" i="1"/>
  <c r="E142" i="1"/>
  <c r="E110" i="1"/>
  <c r="E94" i="1"/>
  <c r="E78" i="1"/>
  <c r="E127" i="1"/>
  <c r="E111" i="1"/>
  <c r="E95" i="1"/>
  <c r="E79" i="1"/>
  <c r="E137" i="1"/>
  <c r="E129" i="1"/>
  <c r="E113" i="1"/>
  <c r="E72" i="1"/>
  <c r="E64" i="1"/>
  <c r="E48" i="1"/>
  <c r="E33" i="1"/>
  <c r="E17" i="1"/>
  <c r="E92" i="1"/>
  <c r="E84" i="1"/>
  <c r="E77" i="1"/>
  <c r="E69" i="1"/>
  <c r="E145" i="1"/>
  <c r="E138" i="1"/>
  <c r="E122" i="1"/>
  <c r="E106" i="1"/>
  <c r="E90" i="1"/>
  <c r="E74" i="1"/>
  <c r="E123" i="1"/>
  <c r="E107" i="1"/>
  <c r="E91" i="1"/>
  <c r="E75" i="1"/>
  <c r="E60" i="1"/>
  <c r="E44" i="1"/>
  <c r="E29" i="1"/>
  <c r="E10" i="1"/>
  <c r="E140" i="1"/>
  <c r="E132" i="1"/>
  <c r="E124" i="1"/>
  <c r="E116" i="1"/>
  <c r="E105" i="1"/>
  <c r="E97" i="1"/>
  <c r="E51" i="1"/>
  <c r="E36" i="1"/>
  <c r="E20" i="1"/>
  <c r="E9" i="1"/>
  <c r="E125" i="1"/>
  <c r="E117" i="1"/>
  <c r="E68" i="1"/>
  <c r="E56" i="1"/>
  <c r="E40" i="1"/>
  <c r="E25" i="1"/>
  <c r="E88" i="1"/>
  <c r="E80" i="1"/>
  <c r="E73" i="1"/>
  <c r="E65" i="1"/>
  <c r="E143" i="1"/>
  <c r="E104" i="1"/>
  <c r="E96" i="1"/>
  <c r="E89" i="1"/>
  <c r="E81" i="1"/>
  <c r="E63" i="1"/>
  <c r="E47" i="1"/>
  <c r="E32" i="1"/>
  <c r="E6" i="1"/>
  <c r="E141" i="1"/>
  <c r="E134" i="1"/>
  <c r="E118" i="1"/>
  <c r="E102" i="1"/>
  <c r="E86" i="1"/>
  <c r="E70" i="1"/>
  <c r="E135" i="1"/>
  <c r="E119" i="1"/>
  <c r="E103" i="1"/>
  <c r="E87" i="1"/>
  <c r="E71" i="1"/>
  <c r="E133" i="1"/>
  <c r="E76" i="1"/>
  <c r="E146" i="1"/>
  <c r="E130" i="1"/>
  <c r="E114" i="1"/>
  <c r="E98" i="1"/>
  <c r="E82" i="1"/>
  <c r="E66" i="1"/>
  <c r="E131" i="1"/>
  <c r="E115" i="1"/>
  <c r="E99" i="1"/>
  <c r="E83" i="1"/>
  <c r="E67" i="1"/>
  <c r="E52" i="1"/>
  <c r="E21" i="1"/>
  <c r="E144" i="1"/>
  <c r="E136" i="1"/>
  <c r="E128" i="1"/>
  <c r="E120" i="1"/>
  <c r="E109" i="1"/>
  <c r="E101" i="1"/>
  <c r="E59" i="1"/>
  <c r="E43" i="1"/>
  <c r="E28" i="1"/>
  <c r="E16" i="1"/>
  <c r="E8" i="1"/>
  <c r="D150" i="1" l="1"/>
  <c r="E150" i="1" s="1"/>
</calcChain>
</file>

<file path=xl/sharedStrings.xml><?xml version="1.0" encoding="utf-8"?>
<sst xmlns="http://schemas.openxmlformats.org/spreadsheetml/2006/main" count="305" uniqueCount="304">
  <si>
    <t>TOTAL</t>
  </si>
  <si>
    <t>OPERATING</t>
  </si>
  <si>
    <t>EXPENDITURES</t>
  </si>
  <si>
    <t>EXPENDITURES**</t>
  </si>
  <si>
    <t>ANDERSON COUNTY</t>
  </si>
  <si>
    <t xml:space="preserve">   CLINTON</t>
  </si>
  <si>
    <t xml:space="preserve">   OAK RIDGE</t>
  </si>
  <si>
    <t>BEDFORD COUNTY</t>
  </si>
  <si>
    <t>BENTON COUNTY</t>
  </si>
  <si>
    <t>BLEDSOE COUNTY</t>
  </si>
  <si>
    <t>BLOUNT COUNTY</t>
  </si>
  <si>
    <t xml:space="preserve">   ALCOA </t>
  </si>
  <si>
    <t xml:space="preserve">   MARYVILLE</t>
  </si>
  <si>
    <t>BRADLEY COUNTY</t>
  </si>
  <si>
    <t xml:space="preserve">   CLEVELAND</t>
  </si>
  <si>
    <t>CAMPBELL COUNTY</t>
  </si>
  <si>
    <t>CANNON COUNTY</t>
  </si>
  <si>
    <t>CARROLL COUNTY</t>
  </si>
  <si>
    <t xml:space="preserve">  *HOLLOW ROCK-BR</t>
  </si>
  <si>
    <t xml:space="preserve">  *HUNTINGDON</t>
  </si>
  <si>
    <t xml:space="preserve">  *MCKENZIE</t>
  </si>
  <si>
    <t xml:space="preserve">  *S. CARROLL</t>
  </si>
  <si>
    <t xml:space="preserve">  *W. CARROLL</t>
  </si>
  <si>
    <t>CARTER COUNTY</t>
  </si>
  <si>
    <t xml:space="preserve">   ELIZABETHTON</t>
  </si>
  <si>
    <t>CHEATHAM COUNTY</t>
  </si>
  <si>
    <t>CHESTER COUNTY</t>
  </si>
  <si>
    <t>CLAIBORNE COUNTY</t>
  </si>
  <si>
    <t>CLAY COUNTY</t>
  </si>
  <si>
    <t>COCKE COUNTY</t>
  </si>
  <si>
    <t xml:space="preserve">   NEWPORT</t>
  </si>
  <si>
    <t>COFFEE COUNTY</t>
  </si>
  <si>
    <t xml:space="preserve">   MANCHESTER</t>
  </si>
  <si>
    <t xml:space="preserve">   TULLAHOMA</t>
  </si>
  <si>
    <t>CROCKETT COUNTY</t>
  </si>
  <si>
    <t xml:space="preserve">   ALAMO</t>
  </si>
  <si>
    <t xml:space="preserve">   BELLS</t>
  </si>
  <si>
    <t>CUMBERLAND COUNTY</t>
  </si>
  <si>
    <t>DAVIDSON COUNTY</t>
  </si>
  <si>
    <t>DECATUR COUNTY</t>
  </si>
  <si>
    <t>DEKALB COUNTY</t>
  </si>
  <si>
    <t>DICKSON COUNTY</t>
  </si>
  <si>
    <t>DYER COUNTY</t>
  </si>
  <si>
    <t xml:space="preserve">   DYERSBURG</t>
  </si>
  <si>
    <t>FAYETTE COUNTY</t>
  </si>
  <si>
    <t>FENTRESS COUNTY</t>
  </si>
  <si>
    <t>FRANKLIN COUNTY</t>
  </si>
  <si>
    <t xml:space="preserve">   HUMBOLDT</t>
  </si>
  <si>
    <t xml:space="preserve">  *MILAN</t>
  </si>
  <si>
    <t xml:space="preserve">  *TRENTON</t>
  </si>
  <si>
    <t xml:space="preserve">  *BRADFORD</t>
  </si>
  <si>
    <t xml:space="preserve">  *GIBSON CO. SPEC.</t>
  </si>
  <si>
    <t>GILES COUNTY</t>
  </si>
  <si>
    <t>GRAINGER COUNTY</t>
  </si>
  <si>
    <t>GREENE COUNTY</t>
  </si>
  <si>
    <t xml:space="preserve">   GREENEVILLE</t>
  </si>
  <si>
    <t>GRUNDY COUNTY</t>
  </si>
  <si>
    <t>HAMBLEN COUNTY</t>
  </si>
  <si>
    <t>HAMILTON COUNTY</t>
  </si>
  <si>
    <t>HANCOCK COUNTY</t>
  </si>
  <si>
    <t>HARDEMAN COUNTY</t>
  </si>
  <si>
    <t>HARDIN COUNTY</t>
  </si>
  <si>
    <t>HAWKINS COUNTY</t>
  </si>
  <si>
    <t xml:space="preserve">   ROGERSVILLE</t>
  </si>
  <si>
    <t>HAYWOOD COUNTY</t>
  </si>
  <si>
    <t>HENDERSON COUNTY</t>
  </si>
  <si>
    <t xml:space="preserve">   LEXINGTON</t>
  </si>
  <si>
    <t>HENRY COUNTY</t>
  </si>
  <si>
    <t xml:space="preserve">  *PARIS</t>
  </si>
  <si>
    <t>HICKMAN COUNTY</t>
  </si>
  <si>
    <t>HOUSTON COUNTY</t>
  </si>
  <si>
    <t>HUMPHREYS COUNTY</t>
  </si>
  <si>
    <t>JACKSON COUNTY</t>
  </si>
  <si>
    <t>JEFFERSON COUNTY</t>
  </si>
  <si>
    <t>JOHNSON COUNTY</t>
  </si>
  <si>
    <t>KNOX COUNTY</t>
  </si>
  <si>
    <t>LAKE COUNTY</t>
  </si>
  <si>
    <t>LAUDERDALE COUNTY</t>
  </si>
  <si>
    <t>LAWRENCE COUNTY</t>
  </si>
  <si>
    <t>LEWIS COUNTY</t>
  </si>
  <si>
    <t>LINCOLN COUNTY</t>
  </si>
  <si>
    <t xml:space="preserve">   FAYETTEVILLE</t>
  </si>
  <si>
    <t>LOUDON COUNTY</t>
  </si>
  <si>
    <t xml:space="preserve">   LENOIR CITY</t>
  </si>
  <si>
    <t>MCMINN COUNTY</t>
  </si>
  <si>
    <t xml:space="preserve">   ATHENS</t>
  </si>
  <si>
    <t xml:space="preserve">   ETOWAH</t>
  </si>
  <si>
    <t>MCNAIRY COUNTY</t>
  </si>
  <si>
    <t>MACON COUNTY</t>
  </si>
  <si>
    <t>MARION COUNTY</t>
  </si>
  <si>
    <t xml:space="preserve">  *RICHARD CITY</t>
  </si>
  <si>
    <t>MARSHALL COUNTY</t>
  </si>
  <si>
    <t>MAURY COUNTY</t>
  </si>
  <si>
    <t>MEIGS COUNTY</t>
  </si>
  <si>
    <t>MONROE COUNTY</t>
  </si>
  <si>
    <t xml:space="preserve">   SWEETWATER</t>
  </si>
  <si>
    <t>MONTGOMERY COUNTY</t>
  </si>
  <si>
    <t>MOORE COUNTY</t>
  </si>
  <si>
    <t>MORGAN COUNTY</t>
  </si>
  <si>
    <t>OBION COUNTY</t>
  </si>
  <si>
    <t xml:space="preserve">   UNION CITY</t>
  </si>
  <si>
    <t>OVERTON COUNTY</t>
  </si>
  <si>
    <t xml:space="preserve">PERRY COUNTY </t>
  </si>
  <si>
    <t>PICKETT COUNTY</t>
  </si>
  <si>
    <t>POLK COUNTY</t>
  </si>
  <si>
    <t>PUTNAM COUNTY</t>
  </si>
  <si>
    <t>RHEA COUNTY</t>
  </si>
  <si>
    <t xml:space="preserve">   DAYTON</t>
  </si>
  <si>
    <t>ROANE COUNTY</t>
  </si>
  <si>
    <t>ROBERTSON COUNTY</t>
  </si>
  <si>
    <t>RUTHERFORD COUNTY</t>
  </si>
  <si>
    <t xml:space="preserve">   MURFREESBORO</t>
  </si>
  <si>
    <t>SCOTT COUNTY</t>
  </si>
  <si>
    <t xml:space="preserve">  *ONEIDA </t>
  </si>
  <si>
    <t>SEQUATCHIE COUNTY</t>
  </si>
  <si>
    <t>SEVIER COUNTY</t>
  </si>
  <si>
    <t>SHELBY COUNTY</t>
  </si>
  <si>
    <t>SMITH COUNTY</t>
  </si>
  <si>
    <t>STEWART COUNTY</t>
  </si>
  <si>
    <t>SULLIVAN COUNTY</t>
  </si>
  <si>
    <t xml:space="preserve">   BRISTOL</t>
  </si>
  <si>
    <t xml:space="preserve">   KINGSPORT</t>
  </si>
  <si>
    <t>SUMNER COUNTY</t>
  </si>
  <si>
    <t>TIPTON COUNTY</t>
  </si>
  <si>
    <t>TROUSDALE COUNTY</t>
  </si>
  <si>
    <t>UNICOI COUNTY</t>
  </si>
  <si>
    <t>UNION COUNTY</t>
  </si>
  <si>
    <t>VAN BUREN COUNTY</t>
  </si>
  <si>
    <t>WARREN COUNTY</t>
  </si>
  <si>
    <t>WASHINGTON COUNTY</t>
  </si>
  <si>
    <t xml:space="preserve">   JOHNSON CITY</t>
  </si>
  <si>
    <t>WAYNE COUNTY</t>
  </si>
  <si>
    <t>WEAKLEY COUNTY</t>
  </si>
  <si>
    <t>WHITE COUNTY</t>
  </si>
  <si>
    <t>WILLIAMSON COUNTY</t>
  </si>
  <si>
    <t xml:space="preserve">  *FRANKLIN </t>
  </si>
  <si>
    <t xml:space="preserve">WILSON COUNTY </t>
  </si>
  <si>
    <t xml:space="preserve">  *LEBANON </t>
  </si>
  <si>
    <t>GRAND TOTAL</t>
  </si>
  <si>
    <t>* SPECIAL SCHOOL DISTRICT</t>
  </si>
  <si>
    <t>MADISON COUNTY</t>
  </si>
  <si>
    <t>010</t>
  </si>
  <si>
    <t>011</t>
  </si>
  <si>
    <t>012</t>
  </si>
  <si>
    <t>020</t>
  </si>
  <si>
    <t>030</t>
  </si>
  <si>
    <t>040</t>
  </si>
  <si>
    <t>050</t>
  </si>
  <si>
    <t>051</t>
  </si>
  <si>
    <t>052</t>
  </si>
  <si>
    <t>060</t>
  </si>
  <si>
    <t>061</t>
  </si>
  <si>
    <t>070</t>
  </si>
  <si>
    <t>080</t>
  </si>
  <si>
    <t>090</t>
  </si>
  <si>
    <t>092</t>
  </si>
  <si>
    <t>093</t>
  </si>
  <si>
    <t>094</t>
  </si>
  <si>
    <t>095</t>
  </si>
  <si>
    <t>097</t>
  </si>
  <si>
    <t xml:space="preserve"> </t>
  </si>
  <si>
    <t xml:space="preserve">   ARLINGTON</t>
  </si>
  <si>
    <t xml:space="preserve">   BARTLETT</t>
  </si>
  <si>
    <t xml:space="preserve">   COLLIERVILLE</t>
  </si>
  <si>
    <t xml:space="preserve">   GERMANTOWN</t>
  </si>
  <si>
    <t xml:space="preserve">   LAKELAND</t>
  </si>
  <si>
    <t xml:space="preserve">   MILLINGTON</t>
  </si>
  <si>
    <t>ASD</t>
  </si>
  <si>
    <t>State Board of Education</t>
  </si>
  <si>
    <t>CURRENT EXPENDITURES</t>
  </si>
  <si>
    <t>PER ENROLLMENT</t>
  </si>
  <si>
    <t>ENROLLMENT</t>
  </si>
  <si>
    <t>DISTRICT LEVEL</t>
  </si>
  <si>
    <t>PER PUPIL</t>
  </si>
  <si>
    <t>On OCT 1</t>
  </si>
  <si>
    <t>100</t>
  </si>
  <si>
    <t>101</t>
  </si>
  <si>
    <t>110</t>
  </si>
  <si>
    <t>120</t>
  </si>
  <si>
    <t>130</t>
  </si>
  <si>
    <t>140</t>
  </si>
  <si>
    <t>150</t>
  </si>
  <si>
    <t>151</t>
  </si>
  <si>
    <t>160</t>
  </si>
  <si>
    <t>161</t>
  </si>
  <si>
    <t>162</t>
  </si>
  <si>
    <t>170</t>
  </si>
  <si>
    <t>171</t>
  </si>
  <si>
    <t>172</t>
  </si>
  <si>
    <t>180</t>
  </si>
  <si>
    <t>190</t>
  </si>
  <si>
    <t>200</t>
  </si>
  <si>
    <t>210</t>
  </si>
  <si>
    <t>220</t>
  </si>
  <si>
    <t>230</t>
  </si>
  <si>
    <t>231</t>
  </si>
  <si>
    <t>240</t>
  </si>
  <si>
    <t>250</t>
  </si>
  <si>
    <t>260</t>
  </si>
  <si>
    <t>271</t>
  </si>
  <si>
    <t>272</t>
  </si>
  <si>
    <t>273</t>
  </si>
  <si>
    <t>274</t>
  </si>
  <si>
    <t>275</t>
  </si>
  <si>
    <t>280</t>
  </si>
  <si>
    <t>290</t>
  </si>
  <si>
    <t>300</t>
  </si>
  <si>
    <t>301</t>
  </si>
  <si>
    <t>310</t>
  </si>
  <si>
    <t>320</t>
  </si>
  <si>
    <t>330</t>
  </si>
  <si>
    <t>340</t>
  </si>
  <si>
    <t>350</t>
  </si>
  <si>
    <t>360</t>
  </si>
  <si>
    <t>370</t>
  </si>
  <si>
    <t>371</t>
  </si>
  <si>
    <t>380</t>
  </si>
  <si>
    <t>390</t>
  </si>
  <si>
    <t>391</t>
  </si>
  <si>
    <t>400</t>
  </si>
  <si>
    <t>401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</si>
  <si>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</si>
  <si>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</si>
  <si>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</si>
  <si>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</si>
  <si>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</si>
  <si>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</si>
  <si>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</si>
  <si>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</si>
  <si>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</si>
  <si>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</si>
  <si>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</si>
  <si>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</si>
  <si>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521</t>
  </si>
  <si>
    <t>530</t>
  </si>
  <si>
    <t>531</t>
  </si>
  <si>
    <t>540</t>
  </si>
  <si>
    <t>541</t>
  </si>
  <si>
    <t>542</t>
  </si>
  <si>
    <t>550</t>
  </si>
  <si>
    <t>560</t>
  </si>
  <si>
    <t>570</t>
  </si>
  <si>
    <t>580</t>
  </si>
  <si>
    <t>581</t>
  </si>
  <si>
    <t>590</t>
  </si>
  <si>
    <t>600</t>
  </si>
  <si>
    <t>610</t>
  </si>
  <si>
    <t>620</t>
  </si>
  <si>
    <t>621</t>
  </si>
  <si>
    <t>630</t>
  </si>
  <si>
    <t>640</t>
  </si>
  <si>
    <t>650</t>
  </si>
  <si>
    <t>660</t>
  </si>
  <si>
    <t>661</t>
  </si>
  <si>
    <t>670</t>
  </si>
  <si>
    <t>680</t>
  </si>
  <si>
    <t>690</t>
  </si>
  <si>
    <t>700</t>
  </si>
  <si>
    <t>710</t>
  </si>
  <si>
    <t>720</t>
  </si>
  <si>
    <t>721</t>
  </si>
  <si>
    <t>730</t>
  </si>
  <si>
    <t>740</t>
  </si>
  <si>
    <t>750</t>
  </si>
  <si>
    <t>751</t>
  </si>
  <si>
    <t>760</t>
  </si>
  <si>
    <t>761</t>
  </si>
  <si>
    <t>770</t>
  </si>
  <si>
    <t>780</t>
  </si>
  <si>
    <t>792</t>
  </si>
  <si>
    <t>793</t>
  </si>
  <si>
    <t>794</t>
  </si>
  <si>
    <t>795</t>
  </si>
  <si>
    <t>796</t>
  </si>
  <si>
    <t>797</t>
  </si>
  <si>
    <t>798</t>
  </si>
  <si>
    <t>800</t>
  </si>
  <si>
    <t>810</t>
  </si>
  <si>
    <t>820</t>
  </si>
  <si>
    <t>821</t>
  </si>
  <si>
    <t>822</t>
  </si>
  <si>
    <t>830</t>
  </si>
  <si>
    <t>840</t>
  </si>
  <si>
    <t>850</t>
  </si>
  <si>
    <t>860</t>
  </si>
  <si>
    <t>870</t>
  </si>
  <si>
    <t>880</t>
  </si>
  <si>
    <t>890</t>
  </si>
  <si>
    <t>900</t>
  </si>
  <si>
    <t>901</t>
  </si>
  <si>
    <t>910</t>
  </si>
  <si>
    <t>920</t>
  </si>
  <si>
    <t>930</t>
  </si>
  <si>
    <t>940</t>
  </si>
  <si>
    <t>941</t>
  </si>
  <si>
    <t>950</t>
  </si>
  <si>
    <t>951</t>
  </si>
  <si>
    <t>985</t>
  </si>
  <si>
    <t>986</t>
  </si>
  <si>
    <t xml:space="preserve">     Student body education, Adult education, and PreK education</t>
  </si>
  <si>
    <t>NOTE:  Starting with the 2018-19 school year, the Per Pupil Expenditure calculation has changed and may not be comparable to previous years.</t>
  </si>
  <si>
    <t>NEW CALCULATION METHOD</t>
  </si>
  <si>
    <t xml:space="preserve">Total Operating Expenditures DO NOT include:  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</si>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</sst>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-* #,##0.00_-;\-* #,##0.00_-;_-* &quot;-&quot;??_-;_-@_-"/>
    <numFmt numFmtId="165" formatCode="&quot;$&quot;#,##0"/>
    <numFmt numFmtId="166" formatCode="0.0%"/>
    <numFmt numFmtId="167" formatCode="&quot;$&quot;#,##0.00"/>
  </numFmts>
  <fonts count="13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i/>
      <sz val="1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3" fontId="2" fillId="0" borderId="0" xfId="0" applyNumberFormat="1" applyFont="1"/>
    <xf numFmtId="165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3" fontId="2" fillId="0" borderId="0" xfId="0" applyNumberFormat="1" applyFont="1" applyBorder="1" applyProtection="1"/>
    <xf numFmtId="0" fontId="3" fillId="0" borderId="0" xfId="0" applyFont="1" applyBorder="1"/>
    <xf numFmtId="0" fontId="2" fillId="0" borderId="0" xfId="0" applyFont="1" applyBorder="1"/>
    <xf numFmtId="3" fontId="2" fillId="0" borderId="0" xfId="0" applyNumberFormat="1" applyFont="1" applyBorder="1"/>
    <xf numFmtId="165" fontId="3" fillId="0" borderId="0" xfId="0" applyNumberFormat="1" applyFont="1"/>
    <xf numFmtId="38" fontId="3" fillId="0" borderId="0" xfId="0" applyNumberFormat="1" applyFont="1"/>
    <xf numFmtId="3" fontId="4" fillId="0" borderId="0" xfId="0" applyNumberFormat="1" applyFont="1" applyFill="1"/>
    <xf numFmtId="3" fontId="5" fillId="0" borderId="0" xfId="0" applyNumberFormat="1" applyFont="1"/>
    <xf numFmtId="166" fontId="5" fillId="0" borderId="0" xfId="0" applyNumberFormat="1" applyFont="1"/>
    <xf numFmtId="166" fontId="6" fillId="0" borderId="0" xfId="0" applyNumberFormat="1" applyFont="1" applyFill="1"/>
    <xf numFmtId="41" fontId="4" fillId="0" borderId="0" xfId="0" applyNumberFormat="1" applyFont="1" applyFill="1"/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/>
    <xf numFmtId="166" fontId="5" fillId="0" borderId="0" xfId="0" applyNumberFormat="1" applyFont="1" applyFill="1"/>
    <xf numFmtId="0" fontId="3" fillId="0" borderId="0" xfId="0" applyFont="1" applyFill="1"/>
    <xf numFmtId="38" fontId="6" fillId="0" borderId="0" xfId="1" applyNumberFormat="1" applyFont="1" applyFill="1"/>
    <xf numFmtId="3" fontId="2" fillId="0" borderId="0" xfId="0" applyNumberFormat="1" applyFont="1" applyFill="1" applyBorder="1" applyProtection="1"/>
    <xf numFmtId="3" fontId="5" fillId="0" borderId="0" xfId="0" applyNumberFormat="1" applyFont="1" applyFill="1" applyAlignment="1">
      <alignment horizontal="right"/>
    </xf>
    <xf numFmtId="38" fontId="6" fillId="0" borderId="0" xfId="1" applyNumberFormat="1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3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9" fillId="0" borderId="0" xfId="0" applyFont="1" applyAlignment="1">
      <alignment wrapText="1"/>
    </xf>
    <xf numFmtId="0" fontId="12" fillId="0" borderId="0" xfId="0" applyFont="1"/>
    <xf numFmtId="0" fontId="12" fillId="0" borderId="0" xfId="0" applyFont="1" applyFill="1"/>
    <xf numFmtId="0" fontId="2" fillId="0" borderId="3" xfId="0" applyNumberFormat="1" applyFont="1" applyBorder="1" applyAlignment="1">
      <alignment horizontal="center"/>
    </xf>
    <xf numFmtId="0" fontId="12" fillId="0" borderId="0" xfId="0" applyFont="1" applyBorder="1"/>
    <xf numFmtId="167" fontId="11" fillId="0" borderId="6" xfId="0" applyNumberFormat="1" applyFont="1" applyBorder="1" applyProtection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3" fontId="2" fillId="0" borderId="8" xfId="0" applyNumberFormat="1" applyFont="1" applyBorder="1" applyAlignment="1">
      <alignment horizontal="center"/>
    </xf>
    <xf numFmtId="3" fontId="2" fillId="0" borderId="9" xfId="0" applyNumberFormat="1" applyFont="1" applyBorder="1"/>
    <xf numFmtId="165" fontId="2" fillId="0" borderId="8" xfId="0" applyNumberFormat="1" applyFont="1" applyBorder="1" applyAlignment="1">
      <alignment horizontal="center"/>
    </xf>
    <xf numFmtId="0" fontId="2" fillId="0" borderId="8" xfId="0" applyFont="1" applyBorder="1"/>
    <xf numFmtId="0" fontId="12" fillId="0" borderId="13" xfId="0" applyFont="1" applyBorder="1" applyAlignment="1"/>
    <xf numFmtId="38" fontId="12" fillId="0" borderId="9" xfId="0" applyNumberFormat="1" applyFont="1" applyBorder="1"/>
    <xf numFmtId="0" fontId="2" fillId="0" borderId="3" xfId="0" applyFont="1" applyBorder="1"/>
    <xf numFmtId="0" fontId="8" fillId="0" borderId="14" xfId="0" quotePrefix="1" applyFont="1" applyFill="1" applyBorder="1" applyAlignment="1">
      <alignment horizontal="center"/>
    </xf>
    <xf numFmtId="0" fontId="2" fillId="0" borderId="7" xfId="0" applyFont="1" applyBorder="1"/>
    <xf numFmtId="165" fontId="12" fillId="0" borderId="9" xfId="0" applyNumberFormat="1" applyFont="1" applyBorder="1"/>
    <xf numFmtId="165" fontId="2" fillId="0" borderId="8" xfId="0" applyNumberFormat="1" applyFont="1" applyBorder="1"/>
    <xf numFmtId="0" fontId="2" fillId="0" borderId="15" xfId="0" applyFont="1" applyBorder="1" applyAlignment="1">
      <alignment horizontal="left"/>
    </xf>
    <xf numFmtId="0" fontId="2" fillId="0" borderId="11" xfId="0" applyNumberFormat="1" applyFont="1" applyBorder="1" applyAlignment="1">
      <alignment horizontal="left"/>
    </xf>
    <xf numFmtId="167" fontId="11" fillId="0" borderId="16" xfId="0" applyNumberFormat="1" applyFont="1" applyBorder="1" applyProtection="1"/>
    <xf numFmtId="167" fontId="11" fillId="0" borderId="6" xfId="0" applyNumberFormat="1" applyFont="1" applyBorder="1" applyAlignment="1" applyProtection="1">
      <alignment horizontal="center"/>
    </xf>
    <xf numFmtId="167" fontId="11" fillId="0" borderId="14" xfId="0" applyNumberFormat="1" applyFont="1" applyBorder="1" applyProtection="1"/>
    <xf numFmtId="38" fontId="11" fillId="0" borderId="17" xfId="0" applyNumberFormat="1" applyFont="1" applyBorder="1"/>
    <xf numFmtId="165" fontId="11" fillId="0" borderId="18" xfId="0" applyNumberFormat="1" applyFont="1" applyBorder="1" applyProtection="1"/>
    <xf numFmtId="165" fontId="11" fillId="0" borderId="19" xfId="0" applyNumberFormat="1" applyFont="1" applyBorder="1" applyProtection="1"/>
    <xf numFmtId="165" fontId="3" fillId="0" borderId="20" xfId="0" applyNumberFormat="1" applyFont="1" applyBorder="1"/>
    <xf numFmtId="165" fontId="11" fillId="0" borderId="21" xfId="0" applyNumberFormat="1" applyFont="1" applyBorder="1" applyProtection="1"/>
    <xf numFmtId="0" fontId="9" fillId="2" borderId="0" xfId="0" applyFont="1" applyFill="1" applyAlignment="1">
      <alignment horizont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AlternateStartup" Target="LOCAL%20FINANCE/Per%20Pupil%20Expenditures%20by%20School/FY19/calculation%20files/All%20ePLAN%20PPE%20exp%20by%20distri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lan FED PPE exp pivot"/>
      <sheetName val="eplan State-Local PPE exp pivot"/>
      <sheetName val="ePlan School Nut PPE exp pivot"/>
      <sheetName val="ePLAN - District PPE exp data"/>
      <sheetName val="Sys-Sch expend difference"/>
      <sheetName val="Report Card PPE by sourc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A4" t="str">
            <v>010</v>
          </cell>
          <cell r="B4" t="str">
            <v>Anderson County</v>
          </cell>
          <cell r="C4">
            <v>4933339</v>
          </cell>
          <cell r="D4">
            <v>55723771</v>
          </cell>
          <cell r="E4">
            <v>3494311</v>
          </cell>
          <cell r="F4">
            <v>64151421</v>
          </cell>
          <cell r="H4">
            <v>1917421</v>
          </cell>
          <cell r="I4">
            <v>36671590</v>
          </cell>
          <cell r="J4">
            <v>3100572</v>
          </cell>
          <cell r="K4">
            <v>41689583</v>
          </cell>
          <cell r="M4">
            <v>3015918</v>
          </cell>
          <cell r="N4">
            <v>19052181</v>
          </cell>
          <cell r="O4">
            <v>393739</v>
          </cell>
          <cell r="P4">
            <v>22461838</v>
          </cell>
          <cell r="R4">
            <v>6196</v>
          </cell>
        </row>
        <row r="5">
          <cell r="A5" t="str">
            <v>011</v>
          </cell>
          <cell r="B5" t="str">
            <v>Clinton</v>
          </cell>
          <cell r="C5">
            <v>561120</v>
          </cell>
          <cell r="D5">
            <v>8145964</v>
          </cell>
          <cell r="E5">
            <v>493044.42</v>
          </cell>
          <cell r="F5">
            <v>9200128.4199999999</v>
          </cell>
          <cell r="H5">
            <v>311409</v>
          </cell>
          <cell r="I5">
            <v>5889448</v>
          </cell>
          <cell r="J5">
            <v>476927</v>
          </cell>
          <cell r="K5">
            <v>6677784</v>
          </cell>
          <cell r="M5">
            <v>249711</v>
          </cell>
          <cell r="N5">
            <v>2256516</v>
          </cell>
          <cell r="O5">
            <v>16117.419999999984</v>
          </cell>
          <cell r="P5">
            <v>2522344.42</v>
          </cell>
          <cell r="R5">
            <v>917</v>
          </cell>
        </row>
        <row r="6">
          <cell r="A6" t="str">
            <v>012</v>
          </cell>
          <cell r="B6" t="str">
            <v>Oak Ridge</v>
          </cell>
          <cell r="C6">
            <v>2293855</v>
          </cell>
          <cell r="D6">
            <v>53479409</v>
          </cell>
          <cell r="E6">
            <v>2099640</v>
          </cell>
          <cell r="F6">
            <v>57872904</v>
          </cell>
          <cell r="H6">
            <v>1159008</v>
          </cell>
          <cell r="I6">
            <v>39174011</v>
          </cell>
          <cell r="J6">
            <v>1141535</v>
          </cell>
          <cell r="K6">
            <v>41474554</v>
          </cell>
          <cell r="M6">
            <v>1134847</v>
          </cell>
          <cell r="N6">
            <v>14305398</v>
          </cell>
          <cell r="O6">
            <v>958105</v>
          </cell>
          <cell r="P6">
            <v>16398350</v>
          </cell>
          <cell r="R6">
            <v>4495</v>
          </cell>
        </row>
        <row r="7">
          <cell r="A7" t="str">
            <v>020</v>
          </cell>
          <cell r="B7" t="str">
            <v>Bedford County</v>
          </cell>
          <cell r="C7">
            <v>4516562.2500000009</v>
          </cell>
          <cell r="D7">
            <v>61585176.570000008</v>
          </cell>
          <cell r="E7">
            <v>5015849.7199999988</v>
          </cell>
          <cell r="F7">
            <v>71117588.540000007</v>
          </cell>
          <cell r="H7">
            <v>2747195</v>
          </cell>
          <cell r="I7">
            <v>45413341</v>
          </cell>
          <cell r="J7">
            <v>4448078</v>
          </cell>
          <cell r="K7">
            <v>52608614</v>
          </cell>
          <cell r="M7">
            <v>1769367.2500000009</v>
          </cell>
          <cell r="N7">
            <v>16171835.570000008</v>
          </cell>
          <cell r="O7">
            <v>567771.71999999881</v>
          </cell>
          <cell r="P7">
            <v>18508974.540000007</v>
          </cell>
          <cell r="R7">
            <v>8663</v>
          </cell>
        </row>
        <row r="8">
          <cell r="A8" t="str">
            <v>030</v>
          </cell>
          <cell r="B8" t="str">
            <v>Benton County</v>
          </cell>
          <cell r="C8">
            <v>1476097</v>
          </cell>
          <cell r="D8">
            <v>18941102.469999999</v>
          </cell>
          <cell r="E8">
            <v>1374504.58</v>
          </cell>
          <cell r="F8">
            <v>21791704.049999997</v>
          </cell>
          <cell r="H8">
            <v>1465730</v>
          </cell>
          <cell r="I8">
            <v>15288631</v>
          </cell>
          <cell r="J8">
            <v>1309633</v>
          </cell>
          <cell r="K8">
            <v>18063994</v>
          </cell>
          <cell r="M8">
            <v>10367</v>
          </cell>
          <cell r="N8">
            <v>3652471.4699999988</v>
          </cell>
          <cell r="O8">
            <v>64871.580000000075</v>
          </cell>
          <cell r="P8">
            <v>3727710.049999997</v>
          </cell>
          <cell r="R8">
            <v>2151</v>
          </cell>
        </row>
        <row r="9">
          <cell r="A9" t="str">
            <v>040</v>
          </cell>
          <cell r="B9" t="str">
            <v>Bledsoe County</v>
          </cell>
          <cell r="C9">
            <v>1297200</v>
          </cell>
          <cell r="D9">
            <v>14814596</v>
          </cell>
          <cell r="E9">
            <v>1459272.41</v>
          </cell>
          <cell r="F9">
            <v>17571068.41</v>
          </cell>
          <cell r="H9">
            <v>885431</v>
          </cell>
          <cell r="I9">
            <v>10230295</v>
          </cell>
          <cell r="J9">
            <v>1459272</v>
          </cell>
          <cell r="K9">
            <v>12574998</v>
          </cell>
          <cell r="M9">
            <v>411769</v>
          </cell>
          <cell r="N9">
            <v>4584301</v>
          </cell>
          <cell r="O9">
            <v>0.40999999991618097</v>
          </cell>
          <cell r="P9">
            <v>4996070.41</v>
          </cell>
          <cell r="R9">
            <v>1627</v>
          </cell>
        </row>
        <row r="10">
          <cell r="A10" t="str">
            <v>050</v>
          </cell>
          <cell r="B10" t="str">
            <v>Blount County</v>
          </cell>
          <cell r="C10">
            <v>6293612.2199999988</v>
          </cell>
          <cell r="D10">
            <v>88047148.270000011</v>
          </cell>
          <cell r="E10">
            <v>5798531.5899999989</v>
          </cell>
          <cell r="F10">
            <v>100139292.08000001</v>
          </cell>
          <cell r="H10">
            <v>3747771</v>
          </cell>
          <cell r="I10">
            <v>70208755</v>
          </cell>
          <cell r="J10">
            <v>4878728</v>
          </cell>
          <cell r="K10">
            <v>78835254</v>
          </cell>
          <cell r="M10">
            <v>2545841.2199999988</v>
          </cell>
          <cell r="N10">
            <v>17838393.270000011</v>
          </cell>
          <cell r="O10">
            <v>919803.58999999892</v>
          </cell>
          <cell r="P10">
            <v>21304038.080000013</v>
          </cell>
          <cell r="R10">
            <v>10434</v>
          </cell>
        </row>
        <row r="11">
          <cell r="A11" t="str">
            <v>051</v>
          </cell>
          <cell r="B11" t="str">
            <v>Alcoa</v>
          </cell>
          <cell r="C11">
            <v>801986.87</v>
          </cell>
          <cell r="D11">
            <v>21431541.32</v>
          </cell>
          <cell r="E11">
            <v>1046161.22</v>
          </cell>
          <cell r="F11">
            <v>23279689.41</v>
          </cell>
          <cell r="H11">
            <v>636896</v>
          </cell>
          <cell r="I11">
            <v>14747323</v>
          </cell>
          <cell r="J11">
            <v>928174</v>
          </cell>
          <cell r="K11">
            <v>16312393</v>
          </cell>
          <cell r="M11">
            <v>165090.87</v>
          </cell>
          <cell r="N11">
            <v>6684218.3200000003</v>
          </cell>
          <cell r="O11">
            <v>117987.21999999997</v>
          </cell>
          <cell r="P11">
            <v>6967296.4100000001</v>
          </cell>
          <cell r="R11">
            <v>2043</v>
          </cell>
        </row>
        <row r="12">
          <cell r="A12" t="str">
            <v>052</v>
          </cell>
          <cell r="B12" t="str">
            <v>Maryville</v>
          </cell>
          <cell r="C12">
            <v>1973595.2299999997</v>
          </cell>
          <cell r="D12">
            <v>52814267.43</v>
          </cell>
          <cell r="E12">
            <v>2569402.7799999993</v>
          </cell>
          <cell r="F12">
            <v>57357265.439999998</v>
          </cell>
          <cell r="H12">
            <v>1649038</v>
          </cell>
          <cell r="I12">
            <v>40283767</v>
          </cell>
          <cell r="J12">
            <v>2318119</v>
          </cell>
          <cell r="K12">
            <v>44250924</v>
          </cell>
          <cell r="M12">
            <v>324557.22999999975</v>
          </cell>
          <cell r="N12">
            <v>12530500.43</v>
          </cell>
          <cell r="O12">
            <v>251283.77999999933</v>
          </cell>
          <cell r="P12">
            <v>13106341.439999998</v>
          </cell>
          <cell r="R12">
            <v>5290</v>
          </cell>
        </row>
        <row r="13">
          <cell r="A13" t="str">
            <v>060</v>
          </cell>
          <cell r="B13" t="str">
            <v>Bradley County</v>
          </cell>
          <cell r="C13">
            <v>5229886.7399999984</v>
          </cell>
          <cell r="D13">
            <v>73545816.519999981</v>
          </cell>
          <cell r="E13">
            <v>5576825.1200000001</v>
          </cell>
          <cell r="F13">
            <v>84352528.37999998</v>
          </cell>
          <cell r="H13">
            <v>2913882</v>
          </cell>
          <cell r="I13">
            <v>57157230</v>
          </cell>
          <cell r="J13">
            <v>5144108</v>
          </cell>
          <cell r="K13">
            <v>65215220</v>
          </cell>
          <cell r="M13">
            <v>2316004.7399999984</v>
          </cell>
          <cell r="N13">
            <v>16388586.519999981</v>
          </cell>
          <cell r="O13">
            <v>432717.12000000011</v>
          </cell>
          <cell r="P13">
            <v>19137308.37999998</v>
          </cell>
          <cell r="R13">
            <v>10030</v>
          </cell>
        </row>
        <row r="14">
          <cell r="A14" t="str">
            <v>061</v>
          </cell>
          <cell r="B14" t="str">
            <v>Cleveland</v>
          </cell>
          <cell r="C14">
            <v>3778134.9000000008</v>
          </cell>
          <cell r="D14">
            <v>47007460.64000003</v>
          </cell>
          <cell r="E14">
            <v>3260536.3799999994</v>
          </cell>
          <cell r="F14">
            <v>54046131.920000032</v>
          </cell>
          <cell r="H14">
            <v>2196002</v>
          </cell>
          <cell r="I14">
            <v>36178424</v>
          </cell>
          <cell r="J14">
            <v>3026817</v>
          </cell>
          <cell r="K14">
            <v>41401243</v>
          </cell>
          <cell r="M14">
            <v>1582132.9000000008</v>
          </cell>
          <cell r="N14">
            <v>10829036.64000003</v>
          </cell>
          <cell r="O14">
            <v>233719.37999999942</v>
          </cell>
          <cell r="P14">
            <v>12644888.920000032</v>
          </cell>
          <cell r="R14">
            <v>5528</v>
          </cell>
        </row>
        <row r="15">
          <cell r="A15" t="str">
            <v>070</v>
          </cell>
          <cell r="B15" t="str">
            <v>Campbell County</v>
          </cell>
          <cell r="C15">
            <v>4798489.1400000006</v>
          </cell>
          <cell r="D15">
            <v>38703013.939999968</v>
          </cell>
          <cell r="E15">
            <v>3982541.73</v>
          </cell>
          <cell r="F15">
            <v>47484044.809999965</v>
          </cell>
          <cell r="H15">
            <v>3164372</v>
          </cell>
          <cell r="I15">
            <v>26607754</v>
          </cell>
          <cell r="J15">
            <v>3195412</v>
          </cell>
          <cell r="K15">
            <v>32967538</v>
          </cell>
          <cell r="M15">
            <v>1634117.1400000006</v>
          </cell>
          <cell r="N15">
            <v>12095259.939999968</v>
          </cell>
          <cell r="O15">
            <v>787129.73</v>
          </cell>
          <cell r="P15">
            <v>14516506.809999965</v>
          </cell>
          <cell r="R15">
            <v>5186</v>
          </cell>
        </row>
        <row r="16">
          <cell r="A16" t="str">
            <v>080</v>
          </cell>
          <cell r="B16" t="str">
            <v>Cannon County</v>
          </cell>
          <cell r="C16">
            <v>1086094.24</v>
          </cell>
          <cell r="D16">
            <v>15197426.85</v>
          </cell>
          <cell r="E16">
            <v>1058796.8500000001</v>
          </cell>
          <cell r="F16">
            <v>17342317.940000001</v>
          </cell>
          <cell r="H16">
            <v>516537</v>
          </cell>
          <cell r="I16">
            <v>11264875</v>
          </cell>
          <cell r="J16">
            <v>988547</v>
          </cell>
          <cell r="K16">
            <v>12769959</v>
          </cell>
          <cell r="M16">
            <v>569557.24</v>
          </cell>
          <cell r="N16">
            <v>3932551.8499999996</v>
          </cell>
          <cell r="O16">
            <v>70249.850000000093</v>
          </cell>
          <cell r="P16">
            <v>4572358.9400000013</v>
          </cell>
          <cell r="R16">
            <v>1876</v>
          </cell>
        </row>
        <row r="17">
          <cell r="A17" t="str">
            <v>090</v>
          </cell>
          <cell r="B17" t="str">
            <v>Carroll County</v>
          </cell>
          <cell r="C17" t="str">
            <v/>
          </cell>
          <cell r="D17">
            <v>3299424.2299999986</v>
          </cell>
          <cell r="E17" t="str">
            <v/>
          </cell>
          <cell r="F17">
            <v>3299424.2299999986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N17">
            <v>3299424.2299999986</v>
          </cell>
          <cell r="P17">
            <v>3299424.2299999986</v>
          </cell>
          <cell r="R17">
            <v>0</v>
          </cell>
        </row>
        <row r="18">
          <cell r="A18" t="str">
            <v>092</v>
          </cell>
          <cell r="B18" t="str">
            <v>Hollow Rock - Bruceton</v>
          </cell>
          <cell r="C18">
            <v>445849</v>
          </cell>
          <cell r="D18">
            <v>4738859</v>
          </cell>
          <cell r="E18">
            <v>429563</v>
          </cell>
          <cell r="F18">
            <v>5614271</v>
          </cell>
          <cell r="H18">
            <v>445849</v>
          </cell>
          <cell r="I18">
            <v>4466599</v>
          </cell>
          <cell r="J18">
            <v>429561</v>
          </cell>
          <cell r="K18">
            <v>5342009</v>
          </cell>
          <cell r="M18">
            <v>0</v>
          </cell>
          <cell r="N18">
            <v>272260</v>
          </cell>
          <cell r="O18">
            <v>2</v>
          </cell>
          <cell r="P18">
            <v>272262</v>
          </cell>
          <cell r="R18">
            <v>639</v>
          </cell>
        </row>
        <row r="19">
          <cell r="A19" t="str">
            <v>093</v>
          </cell>
          <cell r="B19" t="str">
            <v>Huntingdon Special School District</v>
          </cell>
          <cell r="C19">
            <v>853832</v>
          </cell>
          <cell r="D19">
            <v>9528919</v>
          </cell>
          <cell r="E19">
            <v>773906</v>
          </cell>
          <cell r="F19">
            <v>11156657</v>
          </cell>
          <cell r="H19">
            <v>639070</v>
          </cell>
          <cell r="I19">
            <v>7363457</v>
          </cell>
          <cell r="J19">
            <v>773906</v>
          </cell>
          <cell r="K19">
            <v>8776433</v>
          </cell>
          <cell r="M19">
            <v>214762</v>
          </cell>
          <cell r="N19">
            <v>2165462</v>
          </cell>
          <cell r="O19">
            <v>0</v>
          </cell>
          <cell r="P19">
            <v>2380224</v>
          </cell>
          <cell r="R19">
            <v>1281</v>
          </cell>
        </row>
        <row r="20">
          <cell r="A20" t="str">
            <v>094</v>
          </cell>
          <cell r="B20" t="str">
            <v>McKenzie</v>
          </cell>
          <cell r="C20">
            <v>777851</v>
          </cell>
          <cell r="D20">
            <v>9299837</v>
          </cell>
          <cell r="E20">
            <v>819832</v>
          </cell>
          <cell r="F20">
            <v>10897520</v>
          </cell>
          <cell r="H20">
            <v>574554</v>
          </cell>
          <cell r="I20">
            <v>7234220</v>
          </cell>
          <cell r="J20">
            <v>819832</v>
          </cell>
          <cell r="K20">
            <v>8628606</v>
          </cell>
          <cell r="M20">
            <v>203297</v>
          </cell>
          <cell r="N20">
            <v>2065617</v>
          </cell>
          <cell r="O20">
            <v>0</v>
          </cell>
          <cell r="P20">
            <v>2268914</v>
          </cell>
          <cell r="R20">
            <v>1246</v>
          </cell>
        </row>
        <row r="21">
          <cell r="A21" t="str">
            <v>095</v>
          </cell>
          <cell r="B21" t="str">
            <v>South Carroll</v>
          </cell>
          <cell r="C21">
            <v>251237</v>
          </cell>
          <cell r="D21">
            <v>2551177</v>
          </cell>
          <cell r="E21">
            <v>250508</v>
          </cell>
          <cell r="F21">
            <v>3052922</v>
          </cell>
          <cell r="H21">
            <v>154126</v>
          </cell>
          <cell r="I21">
            <v>1817603</v>
          </cell>
          <cell r="J21">
            <v>250507</v>
          </cell>
          <cell r="K21">
            <v>2222236</v>
          </cell>
          <cell r="M21">
            <v>97111</v>
          </cell>
          <cell r="N21">
            <v>733574</v>
          </cell>
          <cell r="O21">
            <v>1</v>
          </cell>
          <cell r="P21">
            <v>830686</v>
          </cell>
          <cell r="R21">
            <v>333</v>
          </cell>
        </row>
        <row r="22">
          <cell r="A22" t="str">
            <v>097</v>
          </cell>
          <cell r="B22" t="str">
            <v>West Carroll Sp Dist</v>
          </cell>
          <cell r="C22">
            <v>665668</v>
          </cell>
          <cell r="D22">
            <v>6733249.5899999999</v>
          </cell>
          <cell r="E22">
            <v>694401.83000000007</v>
          </cell>
          <cell r="F22">
            <v>8093319.4199999999</v>
          </cell>
          <cell r="H22">
            <v>420902</v>
          </cell>
          <cell r="I22">
            <v>5134782</v>
          </cell>
          <cell r="J22">
            <v>694401</v>
          </cell>
          <cell r="K22">
            <v>6250085</v>
          </cell>
          <cell r="M22">
            <v>244766</v>
          </cell>
          <cell r="N22">
            <v>1598467.5899999999</v>
          </cell>
          <cell r="O22">
            <v>0.83000000007450581</v>
          </cell>
          <cell r="P22">
            <v>1843234.42</v>
          </cell>
          <cell r="R22">
            <v>867</v>
          </cell>
        </row>
        <row r="23">
          <cell r="A23" t="str">
            <v>100</v>
          </cell>
          <cell r="B23" t="str">
            <v>Carter County</v>
          </cell>
          <cell r="C23">
            <v>4364203.16</v>
          </cell>
          <cell r="D23">
            <v>40877729.600000001</v>
          </cell>
          <cell r="E23">
            <v>3378213.7100000004</v>
          </cell>
          <cell r="F23">
            <v>48620146.470000006</v>
          </cell>
          <cell r="H23">
            <v>2739438</v>
          </cell>
          <cell r="I23">
            <v>30347099</v>
          </cell>
          <cell r="J23">
            <v>2499599</v>
          </cell>
          <cell r="K23">
            <v>35586136</v>
          </cell>
          <cell r="M23">
            <v>1624765.1600000001</v>
          </cell>
          <cell r="N23">
            <v>10530630.600000001</v>
          </cell>
          <cell r="O23">
            <v>878614.71000000043</v>
          </cell>
          <cell r="P23">
            <v>13034010.470000006</v>
          </cell>
          <cell r="R23">
            <v>4859</v>
          </cell>
        </row>
        <row r="24">
          <cell r="A24" t="str">
            <v>101</v>
          </cell>
          <cell r="B24" t="str">
            <v>Elizabethton</v>
          </cell>
          <cell r="C24">
            <v>1534218.1300000001</v>
          </cell>
          <cell r="D24">
            <v>21864739.900000006</v>
          </cell>
          <cell r="E24">
            <v>1173864.3600000001</v>
          </cell>
          <cell r="F24">
            <v>24572822.390000004</v>
          </cell>
          <cell r="H24">
            <v>793084</v>
          </cell>
          <cell r="I24">
            <v>15108110</v>
          </cell>
          <cell r="J24">
            <v>1093936</v>
          </cell>
          <cell r="K24">
            <v>16995130</v>
          </cell>
          <cell r="M24">
            <v>741134.13000000012</v>
          </cell>
          <cell r="N24">
            <v>6756629.900000006</v>
          </cell>
          <cell r="O24">
            <v>79928.360000000102</v>
          </cell>
          <cell r="P24">
            <v>7577692.3900000043</v>
          </cell>
          <cell r="R24">
            <v>2490</v>
          </cell>
        </row>
        <row r="25">
          <cell r="A25" t="str">
            <v>110</v>
          </cell>
          <cell r="B25" t="str">
            <v>Cheatham County</v>
          </cell>
          <cell r="C25">
            <v>2590718.88</v>
          </cell>
          <cell r="D25">
            <v>46095363.890000001</v>
          </cell>
          <cell r="E25">
            <v>3253499.9</v>
          </cell>
          <cell r="F25">
            <v>51939582.670000002</v>
          </cell>
          <cell r="H25">
            <v>1773359</v>
          </cell>
          <cell r="I25">
            <v>34533353</v>
          </cell>
          <cell r="J25">
            <v>2939176</v>
          </cell>
          <cell r="K25">
            <v>39245888</v>
          </cell>
          <cell r="M25">
            <v>817359.87999999989</v>
          </cell>
          <cell r="N25">
            <v>11562010.890000001</v>
          </cell>
          <cell r="O25">
            <v>314323.89999999991</v>
          </cell>
          <cell r="P25">
            <v>12693694.670000002</v>
          </cell>
          <cell r="R25">
            <v>5900</v>
          </cell>
        </row>
        <row r="26">
          <cell r="A26" t="str">
            <v>120</v>
          </cell>
          <cell r="B26" t="str">
            <v>Chester County</v>
          </cell>
          <cell r="C26">
            <v>1452785</v>
          </cell>
          <cell r="D26">
            <v>20465100</v>
          </cell>
          <cell r="E26">
            <v>1359840</v>
          </cell>
          <cell r="F26">
            <v>23277725</v>
          </cell>
          <cell r="H26">
            <v>1261694</v>
          </cell>
          <cell r="I26">
            <v>13668417</v>
          </cell>
          <cell r="J26">
            <v>1359840</v>
          </cell>
          <cell r="K26">
            <v>16289951</v>
          </cell>
          <cell r="M26">
            <v>191091</v>
          </cell>
          <cell r="N26">
            <v>6796683</v>
          </cell>
          <cell r="O26">
            <v>0</v>
          </cell>
          <cell r="P26">
            <v>6987774</v>
          </cell>
          <cell r="R26">
            <v>2744</v>
          </cell>
        </row>
        <row r="27">
          <cell r="A27" t="str">
            <v>130</v>
          </cell>
          <cell r="B27" t="str">
            <v>Claiborne County</v>
          </cell>
          <cell r="C27">
            <v>3165734.34</v>
          </cell>
          <cell r="D27">
            <v>32589809.550000001</v>
          </cell>
          <cell r="E27">
            <v>2572132.64</v>
          </cell>
          <cell r="F27">
            <v>38327676.530000001</v>
          </cell>
          <cell r="H27">
            <v>2312286</v>
          </cell>
          <cell r="I27">
            <v>22282493</v>
          </cell>
          <cell r="J27">
            <v>2086417</v>
          </cell>
          <cell r="K27">
            <v>26681196</v>
          </cell>
          <cell r="M27">
            <v>853448.33999999985</v>
          </cell>
          <cell r="N27">
            <v>10307316.550000001</v>
          </cell>
          <cell r="O27">
            <v>485715.64000000013</v>
          </cell>
          <cell r="P27">
            <v>11646480.530000001</v>
          </cell>
          <cell r="R27">
            <v>4001</v>
          </cell>
        </row>
        <row r="28">
          <cell r="A28" t="str">
            <v>140</v>
          </cell>
          <cell r="B28" t="str">
            <v>Clay County</v>
          </cell>
          <cell r="C28">
            <v>801547</v>
          </cell>
          <cell r="D28">
            <v>8514275.4699999988</v>
          </cell>
          <cell r="E28">
            <v>630526.61</v>
          </cell>
          <cell r="F28">
            <v>9946349.0799999982</v>
          </cell>
          <cell r="H28">
            <v>643468</v>
          </cell>
          <cell r="I28">
            <v>6032874</v>
          </cell>
          <cell r="J28">
            <v>628589</v>
          </cell>
          <cell r="K28">
            <v>7304931</v>
          </cell>
          <cell r="M28">
            <v>158079</v>
          </cell>
          <cell r="N28">
            <v>2481401.4699999988</v>
          </cell>
          <cell r="O28">
            <v>1937.609999999986</v>
          </cell>
          <cell r="P28">
            <v>2641418.0799999982</v>
          </cell>
          <cell r="R28">
            <v>1083</v>
          </cell>
        </row>
        <row r="29">
          <cell r="A29" t="str">
            <v>150</v>
          </cell>
          <cell r="B29" t="str">
            <v>Cocke County</v>
          </cell>
          <cell r="C29">
            <v>3564815.9499999997</v>
          </cell>
          <cell r="D29">
            <v>34998914.690000013</v>
          </cell>
          <cell r="E29">
            <v>3083586.9499999997</v>
          </cell>
          <cell r="F29">
            <v>41647317.590000018</v>
          </cell>
          <cell r="H29">
            <v>2519473</v>
          </cell>
          <cell r="I29">
            <v>23248856</v>
          </cell>
          <cell r="J29">
            <v>2667901</v>
          </cell>
          <cell r="K29">
            <v>28436230</v>
          </cell>
          <cell r="M29">
            <v>1045342.9499999997</v>
          </cell>
          <cell r="N29">
            <v>11750058.690000013</v>
          </cell>
          <cell r="O29">
            <v>415685.94999999972</v>
          </cell>
          <cell r="P29">
            <v>13211087.590000018</v>
          </cell>
          <cell r="R29">
            <v>4372</v>
          </cell>
        </row>
        <row r="30">
          <cell r="A30" t="str">
            <v>151</v>
          </cell>
          <cell r="B30" t="str">
            <v>Newport</v>
          </cell>
          <cell r="C30">
            <v>947512.47000000009</v>
          </cell>
          <cell r="D30">
            <v>5335650.7600000007</v>
          </cell>
          <cell r="E30">
            <v>327970.4599999999</v>
          </cell>
          <cell r="F30">
            <v>6611133.6900000004</v>
          </cell>
          <cell r="H30">
            <v>638870.31999999995</v>
          </cell>
          <cell r="I30">
            <v>4835616.8</v>
          </cell>
          <cell r="J30">
            <v>327970.46000000002</v>
          </cell>
          <cell r="K30">
            <v>5802457.5800000001</v>
          </cell>
          <cell r="M30">
            <v>308642.15000000014</v>
          </cell>
          <cell r="N30">
            <v>500033.96000000089</v>
          </cell>
          <cell r="O30">
            <v>0</v>
          </cell>
          <cell r="P30">
            <v>808676.11000000034</v>
          </cell>
          <cell r="R30">
            <v>675</v>
          </cell>
        </row>
        <row r="31">
          <cell r="A31" t="str">
            <v>160</v>
          </cell>
          <cell r="B31" t="str">
            <v>Coffee County</v>
          </cell>
          <cell r="C31">
            <v>2466849.64</v>
          </cell>
          <cell r="D31">
            <v>35281950.399999999</v>
          </cell>
          <cell r="E31">
            <v>2700251.45</v>
          </cell>
          <cell r="F31">
            <v>40449051.490000002</v>
          </cell>
          <cell r="H31">
            <v>1781547</v>
          </cell>
          <cell r="I31">
            <v>26263019</v>
          </cell>
          <cell r="J31">
            <v>2700251</v>
          </cell>
          <cell r="K31">
            <v>30744817</v>
          </cell>
          <cell r="M31">
            <v>685302.64000000013</v>
          </cell>
          <cell r="N31">
            <v>9018931.3999999985</v>
          </cell>
          <cell r="O31">
            <v>0.45000000018626451</v>
          </cell>
          <cell r="P31">
            <v>9704234.4900000021</v>
          </cell>
          <cell r="R31">
            <v>4271</v>
          </cell>
        </row>
        <row r="32">
          <cell r="A32" t="str">
            <v>161</v>
          </cell>
          <cell r="B32" t="str">
            <v>Manchester</v>
          </cell>
          <cell r="C32">
            <v>903287.07000000007</v>
          </cell>
          <cell r="D32">
            <v>13260536.170000002</v>
          </cell>
          <cell r="E32">
            <v>861952.75</v>
          </cell>
          <cell r="F32">
            <v>15025775.990000002</v>
          </cell>
          <cell r="H32">
            <v>714799</v>
          </cell>
          <cell r="I32">
            <v>9871019</v>
          </cell>
          <cell r="J32">
            <v>790527</v>
          </cell>
          <cell r="K32">
            <v>11376345</v>
          </cell>
          <cell r="M32">
            <v>188488.07000000007</v>
          </cell>
          <cell r="N32">
            <v>3389517.1700000018</v>
          </cell>
          <cell r="O32">
            <v>71425.75</v>
          </cell>
          <cell r="P32">
            <v>3649430.9900000021</v>
          </cell>
          <cell r="R32">
            <v>1342</v>
          </cell>
        </row>
        <row r="33">
          <cell r="A33" t="str">
            <v>162</v>
          </cell>
          <cell r="B33" t="str">
            <v>Tullahoma</v>
          </cell>
          <cell r="C33">
            <v>1733003.7499999998</v>
          </cell>
          <cell r="D33">
            <v>32764155.809999987</v>
          </cell>
          <cell r="E33">
            <v>2414098.38</v>
          </cell>
          <cell r="F33">
            <v>36911257.93999999</v>
          </cell>
          <cell r="H33">
            <v>1623419</v>
          </cell>
          <cell r="I33">
            <v>28989858</v>
          </cell>
          <cell r="J33">
            <v>2414095</v>
          </cell>
          <cell r="K33">
            <v>33027372</v>
          </cell>
          <cell r="M33">
            <v>109584.74999999977</v>
          </cell>
          <cell r="N33">
            <v>3774297.8099999875</v>
          </cell>
          <cell r="O33">
            <v>3.3799999998882413</v>
          </cell>
          <cell r="P33">
            <v>3883885.9399999902</v>
          </cell>
          <cell r="R33">
            <v>3446</v>
          </cell>
        </row>
        <row r="34">
          <cell r="A34" t="str">
            <v>170</v>
          </cell>
          <cell r="B34" t="str">
            <v>Crockett County</v>
          </cell>
          <cell r="C34">
            <v>1030644</v>
          </cell>
          <cell r="D34">
            <v>14636940.300000003</v>
          </cell>
          <cell r="E34">
            <v>1267103</v>
          </cell>
          <cell r="F34">
            <v>16934687.300000004</v>
          </cell>
          <cell r="H34">
            <v>768215</v>
          </cell>
          <cell r="I34">
            <v>9825441</v>
          </cell>
          <cell r="J34">
            <v>1157304</v>
          </cell>
          <cell r="K34">
            <v>11750960</v>
          </cell>
          <cell r="M34">
            <v>262429</v>
          </cell>
          <cell r="N34">
            <v>4811499.3000000026</v>
          </cell>
          <cell r="O34">
            <v>109799</v>
          </cell>
          <cell r="P34">
            <v>5183727.3000000045</v>
          </cell>
          <cell r="R34">
            <v>1949</v>
          </cell>
        </row>
        <row r="35">
          <cell r="A35" t="str">
            <v>171</v>
          </cell>
          <cell r="B35" t="str">
            <v>Alamo</v>
          </cell>
          <cell r="C35">
            <v>447623.99</v>
          </cell>
          <cell r="D35">
            <v>4536788.0999999996</v>
          </cell>
          <cell r="E35">
            <v>431273</v>
          </cell>
          <cell r="F35">
            <v>5415685.0899999999</v>
          </cell>
          <cell r="H35">
            <v>346078</v>
          </cell>
          <cell r="I35">
            <v>3883981</v>
          </cell>
          <cell r="J35">
            <v>0</v>
          </cell>
          <cell r="K35">
            <v>4230059</v>
          </cell>
          <cell r="M35">
            <v>101545.98999999999</v>
          </cell>
          <cell r="N35">
            <v>652807.09999999963</v>
          </cell>
          <cell r="O35">
            <v>431273</v>
          </cell>
          <cell r="P35">
            <v>1185626.0899999999</v>
          </cell>
          <cell r="R35">
            <v>573</v>
          </cell>
        </row>
        <row r="36">
          <cell r="A36" t="str">
            <v>172</v>
          </cell>
          <cell r="B36" t="str">
            <v>Bells</v>
          </cell>
          <cell r="C36">
            <v>258328.62</v>
          </cell>
          <cell r="D36">
            <v>2910477.39</v>
          </cell>
          <cell r="E36">
            <v>268434.33999999997</v>
          </cell>
          <cell r="F36">
            <v>3437240.35</v>
          </cell>
          <cell r="H36">
            <v>226318</v>
          </cell>
          <cell r="I36">
            <v>2640168</v>
          </cell>
          <cell r="J36">
            <v>268434</v>
          </cell>
          <cell r="K36">
            <v>3134920</v>
          </cell>
          <cell r="M36">
            <v>32010.619999999995</v>
          </cell>
          <cell r="N36">
            <v>270309.39000000013</v>
          </cell>
          <cell r="O36">
            <v>0.33999999996740371</v>
          </cell>
          <cell r="P36">
            <v>302320.35000000009</v>
          </cell>
          <cell r="R36">
            <v>369</v>
          </cell>
        </row>
        <row r="37">
          <cell r="A37" t="str">
            <v>180</v>
          </cell>
          <cell r="B37" t="str">
            <v>Cumberland County</v>
          </cell>
          <cell r="C37">
            <v>4681527.5199999996</v>
          </cell>
          <cell r="D37">
            <v>51389997.109999992</v>
          </cell>
          <cell r="E37">
            <v>5697098.1600000001</v>
          </cell>
          <cell r="F37">
            <v>61768622.789999992</v>
          </cell>
          <cell r="H37">
            <v>2715250</v>
          </cell>
          <cell r="I37">
            <v>39778621</v>
          </cell>
          <cell r="J37">
            <v>4772274</v>
          </cell>
          <cell r="K37">
            <v>47266145</v>
          </cell>
          <cell r="M37">
            <v>1966277.5199999996</v>
          </cell>
          <cell r="N37">
            <v>11611376.109999992</v>
          </cell>
          <cell r="O37">
            <v>924824.16000000015</v>
          </cell>
          <cell r="P37">
            <v>14502477.789999992</v>
          </cell>
          <cell r="R37">
            <v>7142</v>
          </cell>
        </row>
        <row r="38">
          <cell r="A38" t="str">
            <v>190</v>
          </cell>
          <cell r="B38" t="str">
            <v>Davidson County</v>
          </cell>
          <cell r="C38">
            <v>71101529.780000016</v>
          </cell>
          <cell r="D38">
            <v>913227394.88</v>
          </cell>
          <cell r="E38">
            <v>53946594.900000006</v>
          </cell>
          <cell r="F38">
            <v>1038275519.5599999</v>
          </cell>
          <cell r="H38">
            <v>36265823</v>
          </cell>
          <cell r="I38">
            <v>511968581.38000011</v>
          </cell>
          <cell r="J38">
            <v>46509506.62000002</v>
          </cell>
          <cell r="K38">
            <v>594743911.00000012</v>
          </cell>
          <cell r="M38">
            <v>34835706.780000016</v>
          </cell>
          <cell r="N38">
            <v>401258813.49999988</v>
          </cell>
          <cell r="O38">
            <v>7437088.2799999863</v>
          </cell>
          <cell r="P38">
            <v>443531608.55999982</v>
          </cell>
          <cell r="R38">
            <v>81388</v>
          </cell>
        </row>
        <row r="39">
          <cell r="A39" t="str">
            <v>200</v>
          </cell>
          <cell r="B39" t="str">
            <v>Decatur County</v>
          </cell>
          <cell r="C39">
            <v>1201166</v>
          </cell>
          <cell r="D39">
            <v>12020329</v>
          </cell>
          <cell r="E39">
            <v>847802</v>
          </cell>
          <cell r="F39">
            <v>14069297</v>
          </cell>
          <cell r="H39">
            <v>813685</v>
          </cell>
          <cell r="I39">
            <v>8600730</v>
          </cell>
          <cell r="J39">
            <v>794710</v>
          </cell>
          <cell r="K39">
            <v>10209125</v>
          </cell>
          <cell r="M39">
            <v>387481</v>
          </cell>
          <cell r="N39">
            <v>3419599</v>
          </cell>
          <cell r="O39">
            <v>53092</v>
          </cell>
          <cell r="P39">
            <v>3860172</v>
          </cell>
          <cell r="R39">
            <v>1515</v>
          </cell>
        </row>
        <row r="40">
          <cell r="A40" t="str">
            <v>210</v>
          </cell>
          <cell r="B40" t="str">
            <v>DeKalb County</v>
          </cell>
          <cell r="C40">
            <v>1998813.93</v>
          </cell>
          <cell r="D40">
            <v>20042725.98</v>
          </cell>
          <cell r="E40">
            <v>1764665.41</v>
          </cell>
          <cell r="F40">
            <v>23806205.32</v>
          </cell>
          <cell r="H40">
            <v>1427695</v>
          </cell>
          <cell r="I40">
            <v>14971507</v>
          </cell>
          <cell r="J40">
            <v>1764665</v>
          </cell>
          <cell r="K40">
            <v>18163867</v>
          </cell>
          <cell r="M40">
            <v>571118.92999999993</v>
          </cell>
          <cell r="N40">
            <v>5071218.9800000004</v>
          </cell>
          <cell r="O40">
            <v>0.40999999991618097</v>
          </cell>
          <cell r="P40">
            <v>5642338.3200000003</v>
          </cell>
          <cell r="R40">
            <v>2814</v>
          </cell>
        </row>
        <row r="41">
          <cell r="A41" t="str">
            <v>220</v>
          </cell>
          <cell r="B41" t="str">
            <v>Dickson County</v>
          </cell>
          <cell r="C41">
            <v>4547250</v>
          </cell>
          <cell r="D41">
            <v>65513667</v>
          </cell>
          <cell r="E41">
            <v>4984463</v>
          </cell>
          <cell r="F41">
            <v>75045380</v>
          </cell>
          <cell r="H41">
            <v>2912281</v>
          </cell>
          <cell r="I41">
            <v>49000657</v>
          </cell>
          <cell r="J41">
            <v>4793043</v>
          </cell>
          <cell r="K41">
            <v>56705981</v>
          </cell>
          <cell r="M41">
            <v>1634969</v>
          </cell>
          <cell r="N41">
            <v>16513010</v>
          </cell>
          <cell r="O41">
            <v>191420</v>
          </cell>
          <cell r="P41">
            <v>18339399</v>
          </cell>
          <cell r="R41">
            <v>8112</v>
          </cell>
        </row>
        <row r="42">
          <cell r="A42" t="str">
            <v>230</v>
          </cell>
          <cell r="B42" t="str">
            <v>Dyer County</v>
          </cell>
          <cell r="C42">
            <v>2091393</v>
          </cell>
          <cell r="D42">
            <v>31289894</v>
          </cell>
          <cell r="E42">
            <v>2289441</v>
          </cell>
          <cell r="F42">
            <v>35670728</v>
          </cell>
          <cell r="H42">
            <v>1573784</v>
          </cell>
          <cell r="I42">
            <v>21255374</v>
          </cell>
          <cell r="J42">
            <v>2233943</v>
          </cell>
          <cell r="K42">
            <v>25063101</v>
          </cell>
          <cell r="M42">
            <v>517609</v>
          </cell>
          <cell r="N42">
            <v>10034520</v>
          </cell>
          <cell r="O42">
            <v>55498</v>
          </cell>
          <cell r="P42">
            <v>10607627</v>
          </cell>
          <cell r="R42">
            <v>3806</v>
          </cell>
        </row>
        <row r="43">
          <cell r="A43" t="str">
            <v>231</v>
          </cell>
          <cell r="B43" t="str">
            <v>Dyersburg</v>
          </cell>
          <cell r="C43">
            <v>2273949</v>
          </cell>
          <cell r="D43">
            <v>22292299</v>
          </cell>
          <cell r="E43">
            <v>2039730</v>
          </cell>
          <cell r="F43">
            <v>26605978</v>
          </cell>
          <cell r="H43">
            <v>1769494</v>
          </cell>
          <cell r="I43">
            <v>16074501</v>
          </cell>
          <cell r="J43">
            <v>2039730</v>
          </cell>
          <cell r="K43">
            <v>19883725</v>
          </cell>
          <cell r="M43">
            <v>504455</v>
          </cell>
          <cell r="N43">
            <v>6217798</v>
          </cell>
          <cell r="O43">
            <v>0</v>
          </cell>
          <cell r="P43">
            <v>6722253</v>
          </cell>
          <cell r="R43">
            <v>2527</v>
          </cell>
        </row>
        <row r="44">
          <cell r="A44" t="str">
            <v>240</v>
          </cell>
          <cell r="B44" t="str">
            <v>Fayette County Public Schools</v>
          </cell>
          <cell r="C44">
            <v>2258764</v>
          </cell>
          <cell r="D44">
            <v>26587595</v>
          </cell>
          <cell r="E44">
            <v>2054794</v>
          </cell>
          <cell r="F44">
            <v>30901153</v>
          </cell>
          <cell r="H44">
            <v>883620</v>
          </cell>
          <cell r="I44">
            <v>16081640</v>
          </cell>
          <cell r="J44">
            <v>1890559</v>
          </cell>
          <cell r="K44">
            <v>18855819</v>
          </cell>
          <cell r="M44">
            <v>1375144</v>
          </cell>
          <cell r="N44">
            <v>10505955</v>
          </cell>
          <cell r="O44">
            <v>164235</v>
          </cell>
          <cell r="P44">
            <v>12045334</v>
          </cell>
          <cell r="R44">
            <v>3313</v>
          </cell>
        </row>
        <row r="45">
          <cell r="A45" t="str">
            <v>250</v>
          </cell>
          <cell r="B45" t="str">
            <v>Fentress County</v>
          </cell>
          <cell r="C45">
            <v>1685426.03</v>
          </cell>
          <cell r="D45">
            <v>16451652.91</v>
          </cell>
          <cell r="E45">
            <v>1331841</v>
          </cell>
          <cell r="F45">
            <v>19468919.940000001</v>
          </cell>
          <cell r="H45">
            <v>1360211</v>
          </cell>
          <cell r="I45">
            <v>12867700</v>
          </cell>
          <cell r="J45">
            <v>1331841</v>
          </cell>
          <cell r="K45">
            <v>15559752</v>
          </cell>
          <cell r="M45">
            <v>325215.03000000003</v>
          </cell>
          <cell r="N45">
            <v>3583952.91</v>
          </cell>
          <cell r="O45">
            <v>0</v>
          </cell>
          <cell r="P45">
            <v>3909167.9400000013</v>
          </cell>
          <cell r="R45">
            <v>2093</v>
          </cell>
        </row>
        <row r="46">
          <cell r="A46" t="str">
            <v>260</v>
          </cell>
          <cell r="B46" t="str">
            <v>Franklin County</v>
          </cell>
          <cell r="C46">
            <v>3128909.4400000004</v>
          </cell>
          <cell r="D46">
            <v>42810160.219999999</v>
          </cell>
          <cell r="E46">
            <v>3422335.3100000005</v>
          </cell>
          <cell r="F46">
            <v>49361404.969999999</v>
          </cell>
          <cell r="H46">
            <v>2030867</v>
          </cell>
          <cell r="I46">
            <v>30043059</v>
          </cell>
          <cell r="J46">
            <v>3422335</v>
          </cell>
          <cell r="K46">
            <v>35496261</v>
          </cell>
          <cell r="M46">
            <v>1098042.4400000004</v>
          </cell>
          <cell r="N46">
            <v>12767101.219999999</v>
          </cell>
          <cell r="O46">
            <v>0.31000000052154064</v>
          </cell>
          <cell r="P46">
            <v>13865143.969999999</v>
          </cell>
          <cell r="R46">
            <v>5153</v>
          </cell>
        </row>
        <row r="47">
          <cell r="A47" t="str">
            <v>271</v>
          </cell>
          <cell r="B47" t="str">
            <v>Humboldt City Schools</v>
          </cell>
          <cell r="C47">
            <v>1051010.8999999999</v>
          </cell>
          <cell r="D47">
            <v>9791875.1999999974</v>
          </cell>
          <cell r="E47">
            <v>1184621.3999999999</v>
          </cell>
          <cell r="F47">
            <v>12027507.499999998</v>
          </cell>
          <cell r="H47">
            <v>772271</v>
          </cell>
          <cell r="I47">
            <v>7437064</v>
          </cell>
          <cell r="J47">
            <v>1184621</v>
          </cell>
          <cell r="K47">
            <v>9393956</v>
          </cell>
          <cell r="M47">
            <v>278739.89999999991</v>
          </cell>
          <cell r="N47">
            <v>2354811.1999999974</v>
          </cell>
          <cell r="O47">
            <v>0.39999999990686774</v>
          </cell>
          <cell r="P47">
            <v>2633551.4999999981</v>
          </cell>
          <cell r="R47">
            <v>1074</v>
          </cell>
        </row>
        <row r="48">
          <cell r="A48" t="str">
            <v>272</v>
          </cell>
          <cell r="B48" t="str">
            <v>Milan</v>
          </cell>
          <cell r="C48">
            <v>1278535.55</v>
          </cell>
          <cell r="D48">
            <v>15212394.869999999</v>
          </cell>
          <cell r="E48">
            <v>1165751.6800000002</v>
          </cell>
          <cell r="F48">
            <v>17656682.100000001</v>
          </cell>
          <cell r="H48">
            <v>892579</v>
          </cell>
          <cell r="I48">
            <v>10700273</v>
          </cell>
          <cell r="J48">
            <v>1063921</v>
          </cell>
          <cell r="K48">
            <v>12656773</v>
          </cell>
          <cell r="M48">
            <v>385956.55000000005</v>
          </cell>
          <cell r="N48">
            <v>4512121.8699999992</v>
          </cell>
          <cell r="O48">
            <v>101830.68000000017</v>
          </cell>
          <cell r="P48">
            <v>4999909.1000000015</v>
          </cell>
          <cell r="R48">
            <v>1883</v>
          </cell>
        </row>
        <row r="49">
          <cell r="A49" t="str">
            <v>273</v>
          </cell>
          <cell r="B49" t="str">
            <v>Trenton</v>
          </cell>
          <cell r="C49">
            <v>759234.3</v>
          </cell>
          <cell r="D49">
            <v>9934961.6100000031</v>
          </cell>
          <cell r="E49">
            <v>985319.72000000009</v>
          </cell>
          <cell r="F49">
            <v>11679515.630000005</v>
          </cell>
          <cell r="H49">
            <v>557743</v>
          </cell>
          <cell r="I49">
            <v>7270445</v>
          </cell>
          <cell r="J49">
            <v>985319</v>
          </cell>
          <cell r="K49">
            <v>8813507</v>
          </cell>
          <cell r="M49">
            <v>201491.30000000005</v>
          </cell>
          <cell r="N49">
            <v>2664516.6100000031</v>
          </cell>
          <cell r="O49">
            <v>0.72000000008847564</v>
          </cell>
          <cell r="P49">
            <v>2866008.6300000045</v>
          </cell>
          <cell r="R49">
            <v>1295</v>
          </cell>
        </row>
        <row r="50">
          <cell r="A50" t="str">
            <v>274</v>
          </cell>
          <cell r="B50" t="str">
            <v>Bradford</v>
          </cell>
          <cell r="C50">
            <v>375973.62</v>
          </cell>
          <cell r="D50">
            <v>4577336.74</v>
          </cell>
          <cell r="E50">
            <v>389486.75999999995</v>
          </cell>
          <cell r="F50">
            <v>5342797.12</v>
          </cell>
          <cell r="H50">
            <v>263346</v>
          </cell>
          <cell r="I50">
            <v>2900077</v>
          </cell>
          <cell r="J50">
            <v>382013</v>
          </cell>
          <cell r="K50">
            <v>3545436</v>
          </cell>
          <cell r="M50">
            <v>112627.62</v>
          </cell>
          <cell r="N50">
            <v>1677259.7400000002</v>
          </cell>
          <cell r="O50">
            <v>7473.7599999999511</v>
          </cell>
          <cell r="P50">
            <v>1797361.12</v>
          </cell>
          <cell r="R50">
            <v>544</v>
          </cell>
        </row>
        <row r="51">
          <cell r="A51" t="str">
            <v>275</v>
          </cell>
          <cell r="B51" t="str">
            <v>Gibson Co Sp Dist</v>
          </cell>
          <cell r="C51">
            <v>1670391.6800000002</v>
          </cell>
          <cell r="D51">
            <v>27519813</v>
          </cell>
          <cell r="E51">
            <v>2188172</v>
          </cell>
          <cell r="F51">
            <v>31378376.68</v>
          </cell>
          <cell r="H51">
            <v>1126423</v>
          </cell>
          <cell r="I51">
            <v>19322775</v>
          </cell>
          <cell r="J51">
            <v>2188172</v>
          </cell>
          <cell r="K51">
            <v>22637370</v>
          </cell>
          <cell r="M51">
            <v>543968.68000000017</v>
          </cell>
          <cell r="N51">
            <v>8197038</v>
          </cell>
          <cell r="O51">
            <v>0</v>
          </cell>
          <cell r="P51">
            <v>8741006.6799999997</v>
          </cell>
          <cell r="R51">
            <v>3920</v>
          </cell>
        </row>
        <row r="52">
          <cell r="A52" t="str">
            <v>280</v>
          </cell>
          <cell r="B52" t="str">
            <v>Giles County</v>
          </cell>
          <cell r="C52">
            <v>2495929.31</v>
          </cell>
          <cell r="D52">
            <v>29922805</v>
          </cell>
          <cell r="E52">
            <v>2251919.65</v>
          </cell>
          <cell r="F52">
            <v>34670653.960000001</v>
          </cell>
          <cell r="H52">
            <v>1703233</v>
          </cell>
          <cell r="I52">
            <v>22069366</v>
          </cell>
          <cell r="J52">
            <v>2038417</v>
          </cell>
          <cell r="K52">
            <v>25811016</v>
          </cell>
          <cell r="M52">
            <v>792696.31</v>
          </cell>
          <cell r="N52">
            <v>7853439</v>
          </cell>
          <cell r="O52">
            <v>213502.64999999991</v>
          </cell>
          <cell r="P52">
            <v>8859637.9600000009</v>
          </cell>
          <cell r="R52">
            <v>3657</v>
          </cell>
        </row>
        <row r="53">
          <cell r="A53" t="str">
            <v>290</v>
          </cell>
          <cell r="B53" t="str">
            <v>Grainger County</v>
          </cell>
          <cell r="C53">
            <v>2536857.7700000005</v>
          </cell>
          <cell r="D53">
            <v>25847519.300000004</v>
          </cell>
          <cell r="E53">
            <v>2066820.31</v>
          </cell>
          <cell r="F53">
            <v>30451197.380000003</v>
          </cell>
          <cell r="H53">
            <v>1623354</v>
          </cell>
          <cell r="I53">
            <v>16729164</v>
          </cell>
          <cell r="J53">
            <v>1920530</v>
          </cell>
          <cell r="K53">
            <v>20273048</v>
          </cell>
          <cell r="M53">
            <v>913503.77000000048</v>
          </cell>
          <cell r="N53">
            <v>9118355.3000000045</v>
          </cell>
          <cell r="O53">
            <v>146290.31000000006</v>
          </cell>
          <cell r="P53">
            <v>10178149.380000003</v>
          </cell>
          <cell r="R53">
            <v>3308</v>
          </cell>
        </row>
        <row r="54">
          <cell r="A54" t="str">
            <v>300</v>
          </cell>
          <cell r="B54" t="str">
            <v>Greene County</v>
          </cell>
          <cell r="C54">
            <v>4454504.1500000004</v>
          </cell>
          <cell r="D54">
            <v>48761914.719999999</v>
          </cell>
          <cell r="E54">
            <v>3891137.39</v>
          </cell>
          <cell r="F54">
            <v>57107556.259999998</v>
          </cell>
          <cell r="H54">
            <v>2356969</v>
          </cell>
          <cell r="I54">
            <v>38343336</v>
          </cell>
          <cell r="J54">
            <v>3577741</v>
          </cell>
          <cell r="K54">
            <v>44278046</v>
          </cell>
          <cell r="M54">
            <v>2097535.1500000004</v>
          </cell>
          <cell r="N54">
            <v>10418578.719999999</v>
          </cell>
          <cell r="O54">
            <v>313396.39000000013</v>
          </cell>
          <cell r="P54">
            <v>12829510.259999998</v>
          </cell>
          <cell r="R54">
            <v>6302</v>
          </cell>
        </row>
        <row r="55">
          <cell r="A55" t="str">
            <v>301</v>
          </cell>
          <cell r="B55" t="str">
            <v>Greeneville</v>
          </cell>
          <cell r="C55">
            <v>1666366.2499999998</v>
          </cell>
          <cell r="D55">
            <v>27808101.74000001</v>
          </cell>
          <cell r="E55">
            <v>1667885.62</v>
          </cell>
          <cell r="F55">
            <v>31142353.610000011</v>
          </cell>
          <cell r="H55">
            <v>948221</v>
          </cell>
          <cell r="I55">
            <v>18723239</v>
          </cell>
          <cell r="J55">
            <v>1565028</v>
          </cell>
          <cell r="K55">
            <v>21236488</v>
          </cell>
          <cell r="M55">
            <v>718145.24999999977</v>
          </cell>
          <cell r="N55">
            <v>9084862.7400000095</v>
          </cell>
          <cell r="O55">
            <v>102857.62000000011</v>
          </cell>
          <cell r="P55">
            <v>9905865.6100000106</v>
          </cell>
          <cell r="R55">
            <v>2800</v>
          </cell>
        </row>
        <row r="56">
          <cell r="A56" t="str">
            <v>310</v>
          </cell>
          <cell r="B56" t="str">
            <v>Grundy County</v>
          </cell>
          <cell r="C56">
            <v>1839907.2399999998</v>
          </cell>
          <cell r="D56">
            <v>15241232</v>
          </cell>
          <cell r="E56">
            <v>1477693.8599999999</v>
          </cell>
          <cell r="F56">
            <v>18558833.099999998</v>
          </cell>
          <cell r="H56">
            <v>1312112</v>
          </cell>
          <cell r="I56">
            <v>11450473</v>
          </cell>
          <cell r="J56">
            <v>1340211</v>
          </cell>
          <cell r="K56">
            <v>14102796</v>
          </cell>
          <cell r="M56">
            <v>527795.23999999976</v>
          </cell>
          <cell r="N56">
            <v>3790759</v>
          </cell>
          <cell r="O56">
            <v>137482.85999999987</v>
          </cell>
          <cell r="P56">
            <v>4456037.0999999978</v>
          </cell>
          <cell r="R56">
            <v>1936</v>
          </cell>
        </row>
        <row r="57">
          <cell r="A57" t="str">
            <v>320</v>
          </cell>
          <cell r="B57" t="str">
            <v>Hamblen County</v>
          </cell>
          <cell r="C57">
            <v>6269600.169999999</v>
          </cell>
          <cell r="D57">
            <v>79958423.88000001</v>
          </cell>
          <cell r="E57">
            <v>6253812.6799999997</v>
          </cell>
          <cell r="F57">
            <v>92481836.730000019</v>
          </cell>
          <cell r="H57">
            <v>5022282</v>
          </cell>
          <cell r="I57">
            <v>62898021</v>
          </cell>
          <cell r="J57">
            <v>5583995</v>
          </cell>
          <cell r="K57">
            <v>73504298</v>
          </cell>
          <cell r="M57">
            <v>1247318.169999999</v>
          </cell>
          <cell r="N57">
            <v>17060402.88000001</v>
          </cell>
          <cell r="O57">
            <v>669817.6799999997</v>
          </cell>
          <cell r="P57">
            <v>18977538.730000019</v>
          </cell>
          <cell r="R57">
            <v>10201</v>
          </cell>
        </row>
        <row r="58">
          <cell r="A58" t="str">
            <v>330</v>
          </cell>
          <cell r="B58" t="str">
            <v>Hamilton County</v>
          </cell>
          <cell r="C58">
            <v>30142450</v>
          </cell>
          <cell r="D58">
            <v>392098124</v>
          </cell>
          <cell r="E58">
            <v>22388346</v>
          </cell>
          <cell r="F58">
            <v>444628920</v>
          </cell>
          <cell r="H58">
            <v>13038838</v>
          </cell>
          <cell r="I58">
            <v>285308705</v>
          </cell>
          <cell r="J58">
            <v>19703414</v>
          </cell>
          <cell r="K58">
            <v>318050957</v>
          </cell>
          <cell r="M58">
            <v>17103612</v>
          </cell>
          <cell r="N58">
            <v>106789419</v>
          </cell>
          <cell r="O58">
            <v>2684932</v>
          </cell>
          <cell r="P58">
            <v>126577963</v>
          </cell>
          <cell r="R58">
            <v>44043</v>
          </cell>
        </row>
        <row r="59">
          <cell r="A59" t="str">
            <v>340</v>
          </cell>
          <cell r="B59" t="str">
            <v>Hancock County</v>
          </cell>
          <cell r="C59">
            <v>1030207</v>
          </cell>
          <cell r="D59">
            <v>7749523</v>
          </cell>
          <cell r="E59">
            <v>692936</v>
          </cell>
          <cell r="F59">
            <v>9472666</v>
          </cell>
          <cell r="H59">
            <v>495069</v>
          </cell>
          <cell r="I59">
            <v>5445436</v>
          </cell>
          <cell r="J59">
            <v>692936</v>
          </cell>
          <cell r="K59">
            <v>6633441</v>
          </cell>
          <cell r="M59">
            <v>535138</v>
          </cell>
          <cell r="N59">
            <v>2304087</v>
          </cell>
          <cell r="O59">
            <v>0</v>
          </cell>
          <cell r="P59">
            <v>2839225</v>
          </cell>
          <cell r="R59">
            <v>962</v>
          </cell>
        </row>
        <row r="60">
          <cell r="A60" t="str">
            <v>350</v>
          </cell>
          <cell r="B60" t="str">
            <v>Hardeman County Schools</v>
          </cell>
          <cell r="C60">
            <v>2845861</v>
          </cell>
          <cell r="D60">
            <v>29470840</v>
          </cell>
          <cell r="E60">
            <v>2396961</v>
          </cell>
          <cell r="F60">
            <v>34713662</v>
          </cell>
          <cell r="H60">
            <v>1559612</v>
          </cell>
          <cell r="I60">
            <v>20451172</v>
          </cell>
          <cell r="J60">
            <v>2022632</v>
          </cell>
          <cell r="K60">
            <v>24033416</v>
          </cell>
          <cell r="M60">
            <v>1286249</v>
          </cell>
          <cell r="N60">
            <v>9019668</v>
          </cell>
          <cell r="O60">
            <v>374329</v>
          </cell>
          <cell r="P60">
            <v>10680246</v>
          </cell>
          <cell r="R60">
            <v>3333</v>
          </cell>
        </row>
        <row r="61">
          <cell r="A61" t="str">
            <v>360</v>
          </cell>
          <cell r="B61" t="str">
            <v>Hardin County</v>
          </cell>
          <cell r="C61">
            <v>2558294.7100000004</v>
          </cell>
          <cell r="D61">
            <v>26617117.419999998</v>
          </cell>
          <cell r="E61">
            <v>2111968.75</v>
          </cell>
          <cell r="F61">
            <v>31287380.879999999</v>
          </cell>
          <cell r="H61">
            <v>1812054</v>
          </cell>
          <cell r="I61">
            <v>19011842</v>
          </cell>
          <cell r="J61">
            <v>2034065</v>
          </cell>
          <cell r="K61">
            <v>22857961</v>
          </cell>
          <cell r="M61">
            <v>746240.71000000043</v>
          </cell>
          <cell r="N61">
            <v>7605275.4199999981</v>
          </cell>
          <cell r="O61">
            <v>77903.75</v>
          </cell>
          <cell r="P61">
            <v>8429419.879999999</v>
          </cell>
          <cell r="R61">
            <v>3432</v>
          </cell>
        </row>
        <row r="62">
          <cell r="A62" t="str">
            <v>370</v>
          </cell>
          <cell r="B62" t="str">
            <v>Hawkins County</v>
          </cell>
          <cell r="C62">
            <v>4959490</v>
          </cell>
          <cell r="D62">
            <v>55425856</v>
          </cell>
          <cell r="E62">
            <v>3748851</v>
          </cell>
          <cell r="F62">
            <v>64134197</v>
          </cell>
          <cell r="H62">
            <v>2032403</v>
          </cell>
          <cell r="I62">
            <v>42381732</v>
          </cell>
          <cell r="J62">
            <v>3251563</v>
          </cell>
          <cell r="K62">
            <v>47665698</v>
          </cell>
          <cell r="M62">
            <v>2927087</v>
          </cell>
          <cell r="N62">
            <v>13044124</v>
          </cell>
          <cell r="O62">
            <v>497288</v>
          </cell>
          <cell r="P62">
            <v>16468499</v>
          </cell>
          <cell r="R62">
            <v>6430</v>
          </cell>
        </row>
        <row r="63">
          <cell r="A63" t="str">
            <v>371</v>
          </cell>
          <cell r="B63" t="str">
            <v>Rogersville</v>
          </cell>
          <cell r="C63">
            <v>569379.05999999994</v>
          </cell>
          <cell r="D63">
            <v>5749344.0699999994</v>
          </cell>
          <cell r="E63">
            <v>343623.04</v>
          </cell>
          <cell r="F63">
            <v>6662346.169999999</v>
          </cell>
          <cell r="H63">
            <v>461823.3</v>
          </cell>
          <cell r="I63">
            <v>4109376.55</v>
          </cell>
          <cell r="J63">
            <v>343623.04</v>
          </cell>
          <cell r="K63">
            <v>4914822.8899999997</v>
          </cell>
          <cell r="M63">
            <v>107555.75999999995</v>
          </cell>
          <cell r="N63">
            <v>1639967.5199999996</v>
          </cell>
          <cell r="O63">
            <v>0</v>
          </cell>
          <cell r="P63">
            <v>1747523.2799999993</v>
          </cell>
          <cell r="R63">
            <v>646</v>
          </cell>
        </row>
        <row r="64">
          <cell r="A64" t="str">
            <v>380</v>
          </cell>
          <cell r="B64" t="str">
            <v>Haywood County</v>
          </cell>
          <cell r="C64">
            <v>2370729</v>
          </cell>
          <cell r="D64">
            <v>24236019</v>
          </cell>
          <cell r="E64">
            <v>1966891</v>
          </cell>
          <cell r="F64">
            <v>28573639</v>
          </cell>
          <cell r="H64">
            <v>1368200</v>
          </cell>
          <cell r="I64">
            <v>14319044</v>
          </cell>
          <cell r="J64">
            <v>1631753</v>
          </cell>
          <cell r="K64">
            <v>17318997</v>
          </cell>
          <cell r="M64">
            <v>1002529</v>
          </cell>
          <cell r="N64">
            <v>9916975</v>
          </cell>
          <cell r="O64">
            <v>335138</v>
          </cell>
          <cell r="P64">
            <v>11254642</v>
          </cell>
          <cell r="R64">
            <v>2513</v>
          </cell>
        </row>
        <row r="65">
          <cell r="A65" t="str">
            <v>390</v>
          </cell>
          <cell r="B65" t="str">
            <v>Henderson County</v>
          </cell>
          <cell r="C65">
            <v>2099351.13</v>
          </cell>
          <cell r="D65">
            <v>29476180.209999997</v>
          </cell>
          <cell r="E65">
            <v>2178508.42</v>
          </cell>
          <cell r="F65">
            <v>33754039.759999998</v>
          </cell>
          <cell r="H65">
            <v>1281802</v>
          </cell>
          <cell r="I65">
            <v>21446477</v>
          </cell>
          <cell r="J65">
            <v>2178508</v>
          </cell>
          <cell r="K65">
            <v>24906787</v>
          </cell>
          <cell r="M65">
            <v>817549.12999999989</v>
          </cell>
          <cell r="N65">
            <v>8029703.2099999972</v>
          </cell>
          <cell r="O65">
            <v>0.41999999992549419</v>
          </cell>
          <cell r="P65">
            <v>8847252.7599999979</v>
          </cell>
          <cell r="R65">
            <v>3841</v>
          </cell>
        </row>
        <row r="66">
          <cell r="A66" t="str">
            <v>391</v>
          </cell>
          <cell r="B66" t="str">
            <v>Lexington</v>
          </cell>
          <cell r="C66">
            <v>626108</v>
          </cell>
          <cell r="D66">
            <v>7149561</v>
          </cell>
          <cell r="E66">
            <v>546579</v>
          </cell>
          <cell r="F66">
            <v>8322248</v>
          </cell>
          <cell r="H66">
            <v>608819</v>
          </cell>
          <cell r="I66">
            <v>4382883</v>
          </cell>
          <cell r="J66">
            <v>546579</v>
          </cell>
          <cell r="K66">
            <v>5538281</v>
          </cell>
          <cell r="M66">
            <v>17289</v>
          </cell>
          <cell r="N66">
            <v>2766678</v>
          </cell>
          <cell r="O66">
            <v>0</v>
          </cell>
          <cell r="P66">
            <v>2783967</v>
          </cell>
          <cell r="R66">
            <v>804</v>
          </cell>
        </row>
        <row r="67">
          <cell r="A67" t="str">
            <v>400</v>
          </cell>
          <cell r="B67" t="str">
            <v>Henry County</v>
          </cell>
          <cell r="C67">
            <v>2282762.98</v>
          </cell>
          <cell r="D67">
            <v>24372595.34999999</v>
          </cell>
          <cell r="E67">
            <v>1948406.7199999997</v>
          </cell>
          <cell r="F67">
            <v>28603765.04999999</v>
          </cell>
          <cell r="H67">
            <v>1417385</v>
          </cell>
          <cell r="I67">
            <v>16146722.970000001</v>
          </cell>
          <cell r="J67">
            <v>1762481</v>
          </cell>
          <cell r="K67">
            <v>19326588.969999999</v>
          </cell>
          <cell r="M67">
            <v>865377.98</v>
          </cell>
          <cell r="N67">
            <v>8225872.3799999896</v>
          </cell>
          <cell r="O67">
            <v>185925.71999999974</v>
          </cell>
          <cell r="P67">
            <v>9277176.0799999908</v>
          </cell>
          <cell r="R67">
            <v>2952</v>
          </cell>
        </row>
        <row r="68">
          <cell r="A68" t="str">
            <v>401</v>
          </cell>
          <cell r="B68" t="str">
            <v>Paris</v>
          </cell>
          <cell r="C68">
            <v>1161545</v>
          </cell>
          <cell r="D68">
            <v>13381498</v>
          </cell>
          <cell r="E68">
            <v>1022615</v>
          </cell>
          <cell r="F68">
            <v>15565658</v>
          </cell>
          <cell r="H68">
            <v>1053542</v>
          </cell>
          <cell r="I68">
            <v>9856724</v>
          </cell>
          <cell r="J68">
            <v>1022615</v>
          </cell>
          <cell r="K68">
            <v>11932881</v>
          </cell>
          <cell r="M68">
            <v>108003</v>
          </cell>
          <cell r="N68">
            <v>3524774</v>
          </cell>
          <cell r="O68">
            <v>0</v>
          </cell>
          <cell r="P68">
            <v>3632777</v>
          </cell>
          <cell r="R68">
            <v>1573</v>
          </cell>
        </row>
        <row r="69">
          <cell r="A69" t="str">
            <v>410</v>
          </cell>
          <cell r="B69" t="str">
            <v>Hickman County</v>
          </cell>
          <cell r="C69">
            <v>2385898.71</v>
          </cell>
          <cell r="D69">
            <v>27298124.930000007</v>
          </cell>
          <cell r="E69">
            <v>2093526.77</v>
          </cell>
          <cell r="F69">
            <v>31777550.410000008</v>
          </cell>
          <cell r="H69">
            <v>1750341</v>
          </cell>
          <cell r="I69">
            <v>19778398</v>
          </cell>
          <cell r="J69">
            <v>2093526</v>
          </cell>
          <cell r="K69">
            <v>23622265</v>
          </cell>
          <cell r="M69">
            <v>635557.71</v>
          </cell>
          <cell r="N69">
            <v>7519726.9300000072</v>
          </cell>
          <cell r="O69">
            <v>0.77000000001862645</v>
          </cell>
          <cell r="P69">
            <v>8155285.4100000076</v>
          </cell>
          <cell r="R69">
            <v>3283</v>
          </cell>
        </row>
        <row r="70">
          <cell r="A70" t="str">
            <v>420</v>
          </cell>
          <cell r="B70" t="str">
            <v>Houston County</v>
          </cell>
          <cell r="C70">
            <v>907701</v>
          </cell>
          <cell r="D70">
            <v>10482653.43</v>
          </cell>
          <cell r="E70">
            <v>837175.94</v>
          </cell>
          <cell r="F70">
            <v>12227530.369999999</v>
          </cell>
          <cell r="H70">
            <v>640875.28</v>
          </cell>
          <cell r="I70">
            <v>7480254.2599999998</v>
          </cell>
          <cell r="J70">
            <v>784645.27</v>
          </cell>
          <cell r="K70">
            <v>8905774.8100000005</v>
          </cell>
          <cell r="M70">
            <v>266825.71999999997</v>
          </cell>
          <cell r="N70">
            <v>3002399.17</v>
          </cell>
          <cell r="O70">
            <v>52530.669999999925</v>
          </cell>
          <cell r="P70">
            <v>3321755.5599999987</v>
          </cell>
          <cell r="R70">
            <v>1305</v>
          </cell>
        </row>
        <row r="71">
          <cell r="A71" t="str">
            <v>430</v>
          </cell>
          <cell r="B71" t="str">
            <v>Humphreys County</v>
          </cell>
          <cell r="C71">
            <v>1877754</v>
          </cell>
          <cell r="D71">
            <v>21267149.039999999</v>
          </cell>
          <cell r="E71">
            <v>1877628.33</v>
          </cell>
          <cell r="F71">
            <v>25022531.369999997</v>
          </cell>
          <cell r="H71">
            <v>19394</v>
          </cell>
          <cell r="I71">
            <v>16508956</v>
          </cell>
          <cell r="J71">
            <v>856676</v>
          </cell>
          <cell r="K71">
            <v>17385026</v>
          </cell>
          <cell r="M71">
            <v>1858360</v>
          </cell>
          <cell r="N71">
            <v>4758193.0399999991</v>
          </cell>
          <cell r="O71">
            <v>1020952.3300000001</v>
          </cell>
          <cell r="P71">
            <v>7637505.3699999973</v>
          </cell>
          <cell r="R71">
            <v>2885</v>
          </cell>
        </row>
        <row r="72">
          <cell r="A72" t="str">
            <v>440</v>
          </cell>
          <cell r="B72" t="str">
            <v>Jackson County</v>
          </cell>
          <cell r="C72">
            <v>1127950</v>
          </cell>
          <cell r="D72">
            <v>12236140.829999996</v>
          </cell>
          <cell r="E72">
            <v>1001856.3300000001</v>
          </cell>
          <cell r="F72">
            <v>14365947.159999996</v>
          </cell>
          <cell r="H72">
            <v>663047</v>
          </cell>
          <cell r="I72">
            <v>8050780</v>
          </cell>
          <cell r="J72">
            <v>993680</v>
          </cell>
          <cell r="K72">
            <v>9707507</v>
          </cell>
          <cell r="M72">
            <v>464903</v>
          </cell>
          <cell r="N72">
            <v>4185360.8299999963</v>
          </cell>
          <cell r="O72">
            <v>8176.3300000000745</v>
          </cell>
          <cell r="P72">
            <v>4658440.1599999964</v>
          </cell>
          <cell r="R72">
            <v>1412</v>
          </cell>
        </row>
        <row r="73">
          <cell r="A73" t="str">
            <v>450</v>
          </cell>
          <cell r="B73" t="str">
            <v>Jefferson County</v>
          </cell>
          <cell r="C73">
            <v>4363776</v>
          </cell>
          <cell r="D73">
            <v>54475913</v>
          </cell>
          <cell r="E73">
            <v>3586216</v>
          </cell>
          <cell r="F73">
            <v>62425905</v>
          </cell>
          <cell r="H73">
            <v>3172993</v>
          </cell>
          <cell r="I73">
            <v>38871269</v>
          </cell>
          <cell r="J73">
            <v>3586215</v>
          </cell>
          <cell r="K73">
            <v>45630477</v>
          </cell>
          <cell r="M73">
            <v>1190783</v>
          </cell>
          <cell r="N73">
            <v>15604644</v>
          </cell>
          <cell r="O73">
            <v>1</v>
          </cell>
          <cell r="P73">
            <v>16795428</v>
          </cell>
          <cell r="R73">
            <v>6964</v>
          </cell>
        </row>
        <row r="74">
          <cell r="A74" t="str">
            <v>460</v>
          </cell>
          <cell r="B74" t="str">
            <v>Johnson County</v>
          </cell>
          <cell r="C74">
            <v>1943336.31</v>
          </cell>
          <cell r="D74">
            <v>17622416.690000005</v>
          </cell>
          <cell r="E74">
            <v>1320584.95</v>
          </cell>
          <cell r="F74">
            <v>20886337.950000003</v>
          </cell>
          <cell r="H74">
            <v>1256267</v>
          </cell>
          <cell r="I74">
            <v>12114690</v>
          </cell>
          <cell r="J74">
            <v>1204140</v>
          </cell>
          <cell r="K74">
            <v>14575097</v>
          </cell>
          <cell r="M74">
            <v>687069.31</v>
          </cell>
          <cell r="N74">
            <v>5507726.6900000051</v>
          </cell>
          <cell r="O74">
            <v>116444.94999999995</v>
          </cell>
          <cell r="P74">
            <v>6311240.950000003</v>
          </cell>
          <cell r="R74">
            <v>1947</v>
          </cell>
        </row>
        <row r="75">
          <cell r="A75" t="str">
            <v>470</v>
          </cell>
          <cell r="B75" t="str">
            <v>Knox County</v>
          </cell>
          <cell r="C75">
            <v>32276007.179999996</v>
          </cell>
          <cell r="D75">
            <v>483945910.75</v>
          </cell>
          <cell r="E75">
            <v>26725056.449999999</v>
          </cell>
          <cell r="F75">
            <v>542946974.38</v>
          </cell>
          <cell r="H75">
            <v>18255395.809999995</v>
          </cell>
          <cell r="I75">
            <v>351755011.37999988</v>
          </cell>
          <cell r="J75">
            <v>22763519.869999997</v>
          </cell>
          <cell r="K75">
            <v>392773927.05999988</v>
          </cell>
          <cell r="M75">
            <v>14020611.370000001</v>
          </cell>
          <cell r="N75">
            <v>132190899.37000012</v>
          </cell>
          <cell r="O75">
            <v>3961536.5800000019</v>
          </cell>
          <cell r="P75">
            <v>150173047.32000011</v>
          </cell>
          <cell r="R75">
            <v>59206</v>
          </cell>
        </row>
        <row r="76">
          <cell r="A76" t="str">
            <v>480</v>
          </cell>
          <cell r="B76" t="str">
            <v>Lake County</v>
          </cell>
          <cell r="C76">
            <v>808479.97</v>
          </cell>
          <cell r="D76">
            <v>7606104.1399999997</v>
          </cell>
          <cell r="E76">
            <v>237994</v>
          </cell>
          <cell r="F76">
            <v>8652578.1099999994</v>
          </cell>
          <cell r="H76">
            <v>585233</v>
          </cell>
          <cell r="I76">
            <v>5066326</v>
          </cell>
          <cell r="J76">
            <v>575595</v>
          </cell>
          <cell r="K76">
            <v>6227154</v>
          </cell>
          <cell r="M76">
            <v>223246.96999999997</v>
          </cell>
          <cell r="N76">
            <v>2539778.1399999997</v>
          </cell>
          <cell r="O76">
            <v>-337601</v>
          </cell>
          <cell r="P76">
            <v>2425424.1099999994</v>
          </cell>
          <cell r="R76">
            <v>712</v>
          </cell>
        </row>
        <row r="77">
          <cell r="A77" t="str">
            <v>490</v>
          </cell>
          <cell r="B77" t="str">
            <v>Lauderdale County</v>
          </cell>
          <cell r="C77">
            <v>3753866</v>
          </cell>
          <cell r="D77">
            <v>31669410</v>
          </cell>
          <cell r="E77">
            <v>2951957</v>
          </cell>
          <cell r="F77">
            <v>38375233</v>
          </cell>
          <cell r="H77">
            <v>2683121</v>
          </cell>
          <cell r="I77">
            <v>24391531</v>
          </cell>
          <cell r="J77">
            <v>2951957</v>
          </cell>
          <cell r="K77">
            <v>30026609</v>
          </cell>
          <cell r="M77">
            <v>1070745</v>
          </cell>
          <cell r="N77">
            <v>7277879</v>
          </cell>
          <cell r="O77">
            <v>0</v>
          </cell>
          <cell r="P77">
            <v>8348624</v>
          </cell>
          <cell r="R77">
            <v>3786</v>
          </cell>
        </row>
        <row r="78">
          <cell r="A78" t="str">
            <v>500</v>
          </cell>
          <cell r="B78" t="str">
            <v>Lawrence County</v>
          </cell>
          <cell r="C78">
            <v>4588414.99</v>
          </cell>
          <cell r="D78">
            <v>49731944.949999973</v>
          </cell>
          <cell r="E78">
            <v>4098749.7300000009</v>
          </cell>
          <cell r="F78">
            <v>58419109.669999979</v>
          </cell>
          <cell r="H78">
            <v>3190481</v>
          </cell>
          <cell r="I78">
            <v>35238925</v>
          </cell>
          <cell r="J78">
            <v>4098749</v>
          </cell>
          <cell r="K78">
            <v>42528155</v>
          </cell>
          <cell r="M78">
            <v>1397933.9900000002</v>
          </cell>
          <cell r="N78">
            <v>14493019.949999973</v>
          </cell>
          <cell r="O78">
            <v>0.73000000091269612</v>
          </cell>
          <cell r="P78">
            <v>15890954.669999979</v>
          </cell>
          <cell r="R78">
            <v>6706</v>
          </cell>
        </row>
        <row r="79">
          <cell r="A79" t="str">
            <v>510</v>
          </cell>
          <cell r="B79" t="str">
            <v>Lewis County</v>
          </cell>
          <cell r="C79">
            <v>1154596.99</v>
          </cell>
          <cell r="D79">
            <v>12548992.310000001</v>
          </cell>
          <cell r="E79">
            <v>1157774.94</v>
          </cell>
          <cell r="F79">
            <v>14861364.24</v>
          </cell>
          <cell r="H79">
            <v>809213</v>
          </cell>
          <cell r="I79">
            <v>8840419</v>
          </cell>
          <cell r="J79">
            <v>914576</v>
          </cell>
          <cell r="K79">
            <v>10564208</v>
          </cell>
          <cell r="M79">
            <v>345383.99</v>
          </cell>
          <cell r="N79">
            <v>3708573.3100000005</v>
          </cell>
          <cell r="O79">
            <v>243198.93999999994</v>
          </cell>
          <cell r="P79">
            <v>4297156.24</v>
          </cell>
          <cell r="R79">
            <v>1615</v>
          </cell>
        </row>
        <row r="80">
          <cell r="A80" t="str">
            <v>520</v>
          </cell>
          <cell r="B80" t="str">
            <v>Lincoln County</v>
          </cell>
          <cell r="C80">
            <v>2016530</v>
          </cell>
          <cell r="D80">
            <v>29053046</v>
          </cell>
          <cell r="E80">
            <v>2445672</v>
          </cell>
          <cell r="F80">
            <v>33515248</v>
          </cell>
          <cell r="H80">
            <v>1599441</v>
          </cell>
          <cell r="I80">
            <v>21471642</v>
          </cell>
          <cell r="J80">
            <v>2445672</v>
          </cell>
          <cell r="K80">
            <v>25516755</v>
          </cell>
          <cell r="M80">
            <v>417089</v>
          </cell>
          <cell r="N80">
            <v>7581404</v>
          </cell>
          <cell r="O80">
            <v>0</v>
          </cell>
          <cell r="P80">
            <v>7998493</v>
          </cell>
          <cell r="R80">
            <v>3739</v>
          </cell>
        </row>
        <row r="81">
          <cell r="A81" t="str">
            <v>521</v>
          </cell>
          <cell r="B81" t="str">
            <v>Fayetteville</v>
          </cell>
          <cell r="C81">
            <v>993960.35</v>
          </cell>
          <cell r="D81">
            <v>10823714</v>
          </cell>
          <cell r="E81">
            <v>776687.55</v>
          </cell>
          <cell r="F81">
            <v>12594361.9</v>
          </cell>
          <cell r="H81">
            <v>620941</v>
          </cell>
          <cell r="I81">
            <v>8439749</v>
          </cell>
          <cell r="J81">
            <v>776687</v>
          </cell>
          <cell r="K81">
            <v>9837377</v>
          </cell>
          <cell r="M81">
            <v>373019.35</v>
          </cell>
          <cell r="N81">
            <v>2383965</v>
          </cell>
          <cell r="O81">
            <v>0.55000000004656613</v>
          </cell>
          <cell r="P81">
            <v>2756984.9000000004</v>
          </cell>
          <cell r="R81">
            <v>1345</v>
          </cell>
        </row>
        <row r="82">
          <cell r="A82" t="str">
            <v>530</v>
          </cell>
          <cell r="B82" t="str">
            <v>Loudon County</v>
          </cell>
          <cell r="C82">
            <v>2242242.2999999998</v>
          </cell>
          <cell r="D82">
            <v>40266584.369999982</v>
          </cell>
          <cell r="E82">
            <v>2195230.2400000002</v>
          </cell>
          <cell r="F82">
            <v>44704056.909999982</v>
          </cell>
          <cell r="H82">
            <v>1356626</v>
          </cell>
          <cell r="I82">
            <v>29777183</v>
          </cell>
          <cell r="J82">
            <v>2087775</v>
          </cell>
          <cell r="K82">
            <v>33221584</v>
          </cell>
          <cell r="M82">
            <v>885616.29999999981</v>
          </cell>
          <cell r="N82">
            <v>10489401.369999982</v>
          </cell>
          <cell r="O82">
            <v>107455.24000000022</v>
          </cell>
          <cell r="P82">
            <v>11482472.909999982</v>
          </cell>
          <cell r="R82">
            <v>4675</v>
          </cell>
        </row>
        <row r="83">
          <cell r="A83" t="str">
            <v>531</v>
          </cell>
          <cell r="B83" t="str">
            <v>Lenoir City</v>
          </cell>
          <cell r="C83">
            <v>1122308</v>
          </cell>
          <cell r="D83">
            <v>20320484</v>
          </cell>
          <cell r="E83">
            <v>1291929</v>
          </cell>
          <cell r="F83">
            <v>22734721</v>
          </cell>
          <cell r="H83">
            <v>750094</v>
          </cell>
          <cell r="I83">
            <v>13972897</v>
          </cell>
          <cell r="J83">
            <v>986799</v>
          </cell>
          <cell r="K83">
            <v>15709790</v>
          </cell>
          <cell r="M83">
            <v>372214</v>
          </cell>
          <cell r="N83">
            <v>6347587</v>
          </cell>
          <cell r="O83">
            <v>305130</v>
          </cell>
          <cell r="P83">
            <v>7024931</v>
          </cell>
          <cell r="R83">
            <v>2271</v>
          </cell>
        </row>
        <row r="84">
          <cell r="A84" t="str">
            <v>540</v>
          </cell>
          <cell r="B84" t="str">
            <v>McMinn County</v>
          </cell>
          <cell r="C84">
            <v>3729568.98</v>
          </cell>
          <cell r="D84">
            <v>40834246.640000008</v>
          </cell>
          <cell r="E84">
            <v>3366147.5199999996</v>
          </cell>
          <cell r="F84">
            <v>47929963.140000001</v>
          </cell>
          <cell r="H84">
            <v>2740086</v>
          </cell>
          <cell r="I84">
            <v>29836777</v>
          </cell>
          <cell r="J84">
            <v>3104991</v>
          </cell>
          <cell r="K84">
            <v>35681854</v>
          </cell>
          <cell r="M84">
            <v>989482.98</v>
          </cell>
          <cell r="N84">
            <v>10997469.640000008</v>
          </cell>
          <cell r="O84">
            <v>261156.51999999955</v>
          </cell>
          <cell r="P84">
            <v>12248109.140000001</v>
          </cell>
          <cell r="R84">
            <v>5385</v>
          </cell>
        </row>
        <row r="85">
          <cell r="A85" t="str">
            <v>541</v>
          </cell>
          <cell r="B85" t="str">
            <v>Athens</v>
          </cell>
          <cell r="C85">
            <v>1322610</v>
          </cell>
          <cell r="D85">
            <v>14303900</v>
          </cell>
          <cell r="E85">
            <v>1191941.68</v>
          </cell>
          <cell r="F85">
            <v>16818451.68</v>
          </cell>
          <cell r="H85">
            <v>783941</v>
          </cell>
          <cell r="I85">
            <v>10235840</v>
          </cell>
          <cell r="J85">
            <v>1067917</v>
          </cell>
          <cell r="K85">
            <v>12087698</v>
          </cell>
          <cell r="M85">
            <v>538669</v>
          </cell>
          <cell r="N85">
            <v>4068060</v>
          </cell>
          <cell r="O85">
            <v>124024.67999999993</v>
          </cell>
          <cell r="P85">
            <v>4730753.68</v>
          </cell>
          <cell r="R85">
            <v>1573</v>
          </cell>
        </row>
        <row r="86">
          <cell r="A86" t="str">
            <v>542</v>
          </cell>
          <cell r="B86" t="str">
            <v>Etowah</v>
          </cell>
          <cell r="C86">
            <v>346306.19000000006</v>
          </cell>
          <cell r="D86">
            <v>2642498.4499999988</v>
          </cell>
          <cell r="E86">
            <v>303556.79000000004</v>
          </cell>
          <cell r="F86">
            <v>3292361.4299999988</v>
          </cell>
          <cell r="H86">
            <v>286929</v>
          </cell>
          <cell r="I86">
            <v>1891221</v>
          </cell>
          <cell r="J86">
            <v>303556</v>
          </cell>
          <cell r="K86">
            <v>2481706</v>
          </cell>
          <cell r="M86">
            <v>59377.190000000061</v>
          </cell>
          <cell r="N86">
            <v>751277.44999999879</v>
          </cell>
          <cell r="O86">
            <v>0.7900000000372529</v>
          </cell>
          <cell r="P86">
            <v>810655.42999999877</v>
          </cell>
          <cell r="R86">
            <v>367</v>
          </cell>
        </row>
        <row r="87">
          <cell r="A87" t="str">
            <v>550</v>
          </cell>
          <cell r="B87" t="str">
            <v>McNairy County</v>
          </cell>
          <cell r="C87">
            <v>2610048.7699999996</v>
          </cell>
          <cell r="D87">
            <v>30612168.34999999</v>
          </cell>
          <cell r="E87">
            <v>2539543.85</v>
          </cell>
          <cell r="F87">
            <v>35761760.969999991</v>
          </cell>
          <cell r="H87">
            <v>1767104</v>
          </cell>
          <cell r="I87">
            <v>23375948</v>
          </cell>
          <cell r="J87">
            <v>2269959</v>
          </cell>
          <cell r="K87">
            <v>27413011</v>
          </cell>
          <cell r="M87">
            <v>842944.76999999955</v>
          </cell>
          <cell r="N87">
            <v>7236220.3499999903</v>
          </cell>
          <cell r="O87">
            <v>269584.85000000009</v>
          </cell>
          <cell r="P87">
            <v>8348749.9699999914</v>
          </cell>
          <cell r="R87">
            <v>4038</v>
          </cell>
        </row>
        <row r="88">
          <cell r="A88" t="str">
            <v>560</v>
          </cell>
          <cell r="B88" t="str">
            <v>Macon County</v>
          </cell>
          <cell r="C88">
            <v>2486120.35</v>
          </cell>
          <cell r="D88">
            <v>29192345</v>
          </cell>
          <cell r="E88">
            <v>2331679</v>
          </cell>
          <cell r="F88">
            <v>34010144.350000001</v>
          </cell>
          <cell r="H88">
            <v>1922412</v>
          </cell>
          <cell r="I88">
            <v>19974902</v>
          </cell>
          <cell r="J88">
            <v>2170678</v>
          </cell>
          <cell r="K88">
            <v>24067992</v>
          </cell>
          <cell r="M88">
            <v>563708.35000000009</v>
          </cell>
          <cell r="N88">
            <v>9217443</v>
          </cell>
          <cell r="O88">
            <v>161001</v>
          </cell>
          <cell r="P88">
            <v>9942152.3500000015</v>
          </cell>
          <cell r="R88">
            <v>3904</v>
          </cell>
        </row>
        <row r="89">
          <cell r="A89" t="str">
            <v>570</v>
          </cell>
          <cell r="B89" t="str">
            <v>Madison County</v>
          </cell>
          <cell r="C89">
            <v>10645728.389999995</v>
          </cell>
          <cell r="D89">
            <v>98191938.63000001</v>
          </cell>
          <cell r="E89">
            <v>10285848.339999998</v>
          </cell>
          <cell r="F89">
            <v>119123515.36000001</v>
          </cell>
          <cell r="H89">
            <v>5131949</v>
          </cell>
          <cell r="I89">
            <v>67539547</v>
          </cell>
          <cell r="J89">
            <v>8397483</v>
          </cell>
          <cell r="K89">
            <v>81068979</v>
          </cell>
          <cell r="M89">
            <v>5513779.389999995</v>
          </cell>
          <cell r="N89">
            <v>30652391.63000001</v>
          </cell>
          <cell r="O89">
            <v>1888365.339999998</v>
          </cell>
          <cell r="P89">
            <v>38054536.360000014</v>
          </cell>
          <cell r="R89">
            <v>12103</v>
          </cell>
        </row>
        <row r="90">
          <cell r="A90" t="str">
            <v>580</v>
          </cell>
          <cell r="B90" t="str">
            <v>Marion County</v>
          </cell>
          <cell r="C90">
            <v>2395895.1299999994</v>
          </cell>
          <cell r="D90">
            <v>29727025.359999996</v>
          </cell>
          <cell r="E90">
            <v>2915849.1400000006</v>
          </cell>
          <cell r="F90">
            <v>35038769.629999995</v>
          </cell>
          <cell r="H90">
            <v>1505903</v>
          </cell>
          <cell r="I90">
            <v>22040614</v>
          </cell>
          <cell r="J90">
            <v>2915849</v>
          </cell>
          <cell r="K90">
            <v>26462366</v>
          </cell>
          <cell r="M90">
            <v>889992.12999999942</v>
          </cell>
          <cell r="N90">
            <v>7686411.3599999957</v>
          </cell>
          <cell r="O90">
            <v>0.14000000059604645</v>
          </cell>
          <cell r="P90">
            <v>8576403.6299999952</v>
          </cell>
          <cell r="R90">
            <v>3961</v>
          </cell>
        </row>
        <row r="91">
          <cell r="A91" t="str">
            <v>581</v>
          </cell>
          <cell r="B91" t="str">
            <v>Richard City</v>
          </cell>
          <cell r="C91">
            <v>193684.71999999997</v>
          </cell>
          <cell r="D91">
            <v>1939312.3000000012</v>
          </cell>
          <cell r="E91">
            <v>163610.5</v>
          </cell>
          <cell r="F91">
            <v>2296607.5200000014</v>
          </cell>
          <cell r="H91">
            <v>129474</v>
          </cell>
          <cell r="I91">
            <v>1181602</v>
          </cell>
          <cell r="J91">
            <v>121766</v>
          </cell>
          <cell r="K91">
            <v>1432842</v>
          </cell>
          <cell r="M91">
            <v>64210.719999999972</v>
          </cell>
          <cell r="N91">
            <v>757710.30000000121</v>
          </cell>
          <cell r="O91">
            <v>41844.5</v>
          </cell>
          <cell r="P91">
            <v>863765.52000000142</v>
          </cell>
          <cell r="R91">
            <v>249</v>
          </cell>
        </row>
        <row r="92">
          <cell r="A92" t="str">
            <v>590</v>
          </cell>
          <cell r="B92" t="str">
            <v>Marshall County</v>
          </cell>
          <cell r="C92">
            <v>2411473</v>
          </cell>
          <cell r="D92">
            <v>42349997</v>
          </cell>
          <cell r="E92">
            <v>3452388</v>
          </cell>
          <cell r="F92">
            <v>48213858</v>
          </cell>
          <cell r="H92">
            <v>1598240</v>
          </cell>
          <cell r="I92">
            <v>32917832</v>
          </cell>
          <cell r="J92">
            <v>3240424</v>
          </cell>
          <cell r="K92">
            <v>37756496</v>
          </cell>
          <cell r="M92">
            <v>813233</v>
          </cell>
          <cell r="N92">
            <v>9432165</v>
          </cell>
          <cell r="O92">
            <v>211964</v>
          </cell>
          <cell r="P92">
            <v>10457362</v>
          </cell>
          <cell r="R92">
            <v>5380</v>
          </cell>
        </row>
        <row r="93">
          <cell r="A93" t="str">
            <v>600</v>
          </cell>
          <cell r="B93" t="str">
            <v>Maury County</v>
          </cell>
          <cell r="C93">
            <v>6474941.7300000004</v>
          </cell>
          <cell r="D93">
            <v>98188937.500000104</v>
          </cell>
          <cell r="E93">
            <v>6558253.7599999998</v>
          </cell>
          <cell r="F93">
            <v>111222132.99000011</v>
          </cell>
          <cell r="H93">
            <v>3593258</v>
          </cell>
          <cell r="I93">
            <v>69519598</v>
          </cell>
          <cell r="J93">
            <v>6558253</v>
          </cell>
          <cell r="K93">
            <v>79671109</v>
          </cell>
          <cell r="M93">
            <v>2881683.7300000004</v>
          </cell>
          <cell r="N93">
            <v>28669339.500000104</v>
          </cell>
          <cell r="O93">
            <v>0.75999999977648258</v>
          </cell>
          <cell r="P93">
            <v>31551023.990000114</v>
          </cell>
          <cell r="R93">
            <v>12575</v>
          </cell>
        </row>
        <row r="94">
          <cell r="A94" t="str">
            <v>610</v>
          </cell>
          <cell r="B94" t="str">
            <v>Meigs County</v>
          </cell>
          <cell r="C94">
            <v>1222615</v>
          </cell>
          <cell r="D94">
            <v>13346147</v>
          </cell>
          <cell r="E94">
            <v>1019404</v>
          </cell>
          <cell r="F94">
            <v>15588166</v>
          </cell>
          <cell r="H94">
            <v>842740</v>
          </cell>
          <cell r="I94">
            <v>9997959</v>
          </cell>
          <cell r="J94">
            <v>938401</v>
          </cell>
          <cell r="K94">
            <v>11779100</v>
          </cell>
          <cell r="M94">
            <v>379875</v>
          </cell>
          <cell r="N94">
            <v>3348188</v>
          </cell>
          <cell r="O94">
            <v>81003</v>
          </cell>
          <cell r="P94">
            <v>3809066</v>
          </cell>
          <cell r="R94">
            <v>1714</v>
          </cell>
        </row>
        <row r="95">
          <cell r="A95" t="str">
            <v>620</v>
          </cell>
          <cell r="B95" t="str">
            <v>Monroe County</v>
          </cell>
          <cell r="C95">
            <v>3137688.56</v>
          </cell>
          <cell r="D95">
            <v>43381313.719999976</v>
          </cell>
          <cell r="E95">
            <v>2934605.3</v>
          </cell>
          <cell r="F95">
            <v>49453607.579999976</v>
          </cell>
          <cell r="H95">
            <v>861637</v>
          </cell>
          <cell r="I95">
            <v>29320662</v>
          </cell>
          <cell r="J95">
            <v>2450337</v>
          </cell>
          <cell r="K95">
            <v>32632636</v>
          </cell>
          <cell r="M95">
            <v>2276051.56</v>
          </cell>
          <cell r="N95">
            <v>14060651.719999976</v>
          </cell>
          <cell r="O95">
            <v>484268.29999999981</v>
          </cell>
          <cell r="P95">
            <v>16820971.579999976</v>
          </cell>
          <cell r="R95">
            <v>5151</v>
          </cell>
        </row>
        <row r="96">
          <cell r="A96" t="str">
            <v>621</v>
          </cell>
          <cell r="B96" t="str">
            <v>Sweetwater</v>
          </cell>
          <cell r="C96">
            <v>990950</v>
          </cell>
          <cell r="D96">
            <v>10582134</v>
          </cell>
          <cell r="E96">
            <v>894399.49999999988</v>
          </cell>
          <cell r="F96">
            <v>12467483.5</v>
          </cell>
          <cell r="H96">
            <v>742769</v>
          </cell>
          <cell r="I96">
            <v>8360608</v>
          </cell>
          <cell r="J96">
            <v>769054</v>
          </cell>
          <cell r="K96">
            <v>9872431</v>
          </cell>
          <cell r="M96">
            <v>248181</v>
          </cell>
          <cell r="N96">
            <v>2221526</v>
          </cell>
          <cell r="O96">
            <v>125345.49999999988</v>
          </cell>
          <cell r="P96">
            <v>2595052.5</v>
          </cell>
          <cell r="R96">
            <v>1451</v>
          </cell>
        </row>
        <row r="97">
          <cell r="A97" t="str">
            <v>630</v>
          </cell>
          <cell r="B97" t="str">
            <v>Montgomery County</v>
          </cell>
          <cell r="C97">
            <v>17413570.519999992</v>
          </cell>
          <cell r="D97">
            <v>288415859.05999994</v>
          </cell>
          <cell r="E97">
            <v>18260638.710000005</v>
          </cell>
          <cell r="F97">
            <v>324090068.2899999</v>
          </cell>
          <cell r="H97">
            <v>8679407</v>
          </cell>
          <cell r="I97">
            <v>209088459</v>
          </cell>
          <cell r="J97">
            <v>13574158</v>
          </cell>
          <cell r="K97">
            <v>231342024</v>
          </cell>
          <cell r="M97">
            <v>8734163.5199999921</v>
          </cell>
          <cell r="N97">
            <v>79327400.059999943</v>
          </cell>
          <cell r="O97">
            <v>4686480.7100000046</v>
          </cell>
          <cell r="P97">
            <v>92748044.289999902</v>
          </cell>
          <cell r="R97">
            <v>34852</v>
          </cell>
        </row>
        <row r="98">
          <cell r="A98" t="str">
            <v>640</v>
          </cell>
          <cell r="B98" t="str">
            <v>Moore County</v>
          </cell>
          <cell r="C98">
            <v>440141.48</v>
          </cell>
          <cell r="D98">
            <v>8701767.2899999991</v>
          </cell>
          <cell r="E98">
            <v>472420.56</v>
          </cell>
          <cell r="F98">
            <v>9614329.3300000001</v>
          </cell>
          <cell r="H98">
            <v>314020.89</v>
          </cell>
          <cell r="I98">
            <v>6122124.29</v>
          </cell>
          <cell r="J98">
            <v>472420</v>
          </cell>
          <cell r="K98">
            <v>6908565.1799999997</v>
          </cell>
          <cell r="M98">
            <v>126120.58999999997</v>
          </cell>
          <cell r="N98">
            <v>2579642.9999999991</v>
          </cell>
          <cell r="O98">
            <v>0.55999999999767169</v>
          </cell>
          <cell r="P98">
            <v>2705764.1500000004</v>
          </cell>
          <cell r="R98">
            <v>856</v>
          </cell>
        </row>
        <row r="99">
          <cell r="A99" t="str">
            <v>650</v>
          </cell>
          <cell r="B99" t="str">
            <v>Morgan County</v>
          </cell>
          <cell r="C99">
            <v>1850422.5199999996</v>
          </cell>
          <cell r="D99">
            <v>22441222.469999991</v>
          </cell>
          <cell r="E99">
            <v>2330965.6800000002</v>
          </cell>
          <cell r="F99">
            <v>26622610.669999991</v>
          </cell>
          <cell r="H99">
            <v>1188466</v>
          </cell>
          <cell r="I99">
            <v>16047114</v>
          </cell>
          <cell r="J99">
            <v>724354</v>
          </cell>
          <cell r="K99">
            <v>17959934</v>
          </cell>
          <cell r="M99">
            <v>661956.51999999955</v>
          </cell>
          <cell r="N99">
            <v>6394108.4699999914</v>
          </cell>
          <cell r="O99">
            <v>1606611.6800000002</v>
          </cell>
          <cell r="P99">
            <v>8662676.6699999906</v>
          </cell>
          <cell r="R99">
            <v>2775</v>
          </cell>
        </row>
        <row r="100">
          <cell r="A100" t="str">
            <v>660</v>
          </cell>
          <cell r="B100" t="str">
            <v>Obion County</v>
          </cell>
          <cell r="C100">
            <v>1699313</v>
          </cell>
          <cell r="D100">
            <v>26220229</v>
          </cell>
          <cell r="E100">
            <v>2106483</v>
          </cell>
          <cell r="F100">
            <v>30026025</v>
          </cell>
          <cell r="H100">
            <v>1246318</v>
          </cell>
          <cell r="I100">
            <v>18415177</v>
          </cell>
          <cell r="J100">
            <v>1962481</v>
          </cell>
          <cell r="K100">
            <v>21623976</v>
          </cell>
          <cell r="M100">
            <v>452995</v>
          </cell>
          <cell r="N100">
            <v>7805052</v>
          </cell>
          <cell r="O100">
            <v>144002</v>
          </cell>
          <cell r="P100">
            <v>8402049</v>
          </cell>
          <cell r="R100">
            <v>3175</v>
          </cell>
        </row>
        <row r="101">
          <cell r="A101" t="str">
            <v>661</v>
          </cell>
          <cell r="B101" t="str">
            <v>Union City</v>
          </cell>
          <cell r="C101">
            <v>1322795.22</v>
          </cell>
          <cell r="D101">
            <v>13558244.07000001</v>
          </cell>
          <cell r="E101">
            <v>1036259.98</v>
          </cell>
          <cell r="F101">
            <v>15917299.270000011</v>
          </cell>
          <cell r="H101">
            <v>1094416</v>
          </cell>
          <cell r="I101">
            <v>9773986</v>
          </cell>
          <cell r="J101">
            <v>1036259</v>
          </cell>
          <cell r="K101">
            <v>11904661</v>
          </cell>
          <cell r="M101">
            <v>228379.21999999997</v>
          </cell>
          <cell r="N101">
            <v>3784258.0700000096</v>
          </cell>
          <cell r="O101">
            <v>0.97999999998137355</v>
          </cell>
          <cell r="P101">
            <v>4012638.2700000107</v>
          </cell>
          <cell r="R101">
            <v>1566</v>
          </cell>
        </row>
        <row r="102">
          <cell r="A102" t="str">
            <v>670</v>
          </cell>
          <cell r="B102" t="str">
            <v>Overton County</v>
          </cell>
          <cell r="C102">
            <v>2064874</v>
          </cell>
          <cell r="D102">
            <v>22096663.539999999</v>
          </cell>
          <cell r="E102">
            <v>1733363</v>
          </cell>
          <cell r="F102">
            <v>25894900.539999999</v>
          </cell>
          <cell r="H102">
            <v>892187</v>
          </cell>
          <cell r="I102">
            <v>15493408</v>
          </cell>
          <cell r="J102">
            <v>1642756</v>
          </cell>
          <cell r="K102">
            <v>18028351</v>
          </cell>
          <cell r="M102">
            <v>1172687</v>
          </cell>
          <cell r="N102">
            <v>6603255.5399999991</v>
          </cell>
          <cell r="O102">
            <v>90607</v>
          </cell>
          <cell r="P102">
            <v>7866549.5399999991</v>
          </cell>
          <cell r="R102">
            <v>3074</v>
          </cell>
        </row>
        <row r="103">
          <cell r="A103" t="str">
            <v>680</v>
          </cell>
          <cell r="B103" t="str">
            <v>Perry County</v>
          </cell>
          <cell r="C103">
            <v>928713.13000000012</v>
          </cell>
          <cell r="D103">
            <v>9629537.1099999975</v>
          </cell>
          <cell r="E103">
            <v>634490.45000000007</v>
          </cell>
          <cell r="F103">
            <v>11192740.689999998</v>
          </cell>
          <cell r="H103">
            <v>555937</v>
          </cell>
          <cell r="I103">
            <v>6213640</v>
          </cell>
          <cell r="J103">
            <v>571187</v>
          </cell>
          <cell r="K103">
            <v>7340764</v>
          </cell>
          <cell r="M103">
            <v>372776.13000000012</v>
          </cell>
          <cell r="N103">
            <v>3415897.1099999975</v>
          </cell>
          <cell r="O103">
            <v>63303.45000000007</v>
          </cell>
          <cell r="P103">
            <v>3851976.6899999976</v>
          </cell>
          <cell r="R103">
            <v>998</v>
          </cell>
        </row>
        <row r="104">
          <cell r="A104" t="str">
            <v>690</v>
          </cell>
          <cell r="B104" t="str">
            <v>Pickett County</v>
          </cell>
          <cell r="C104">
            <v>418386</v>
          </cell>
          <cell r="D104">
            <v>5578485.5100000007</v>
          </cell>
          <cell r="E104">
            <v>400404.20999999996</v>
          </cell>
          <cell r="F104">
            <v>6397275.7200000007</v>
          </cell>
          <cell r="H104">
            <v>317737</v>
          </cell>
          <cell r="I104">
            <v>3732057</v>
          </cell>
          <cell r="J104">
            <v>400404</v>
          </cell>
          <cell r="K104">
            <v>4450198</v>
          </cell>
          <cell r="M104">
            <v>100649</v>
          </cell>
          <cell r="N104">
            <v>1846428.5100000007</v>
          </cell>
          <cell r="O104">
            <v>0.2099999999627471</v>
          </cell>
          <cell r="P104">
            <v>1947077.7200000007</v>
          </cell>
          <cell r="R104">
            <v>612</v>
          </cell>
        </row>
        <row r="105">
          <cell r="A105" t="str">
            <v>700</v>
          </cell>
          <cell r="B105" t="str">
            <v>Polk County</v>
          </cell>
          <cell r="C105">
            <v>1318915.83</v>
          </cell>
          <cell r="D105">
            <v>18068648.420000006</v>
          </cell>
          <cell r="E105">
            <v>1361449.15</v>
          </cell>
          <cell r="F105">
            <v>20749013.400000006</v>
          </cell>
          <cell r="H105">
            <v>946013</v>
          </cell>
          <cell r="I105">
            <v>12328482</v>
          </cell>
          <cell r="J105">
            <v>1164534</v>
          </cell>
          <cell r="K105">
            <v>14439029</v>
          </cell>
          <cell r="M105">
            <v>372902.83000000007</v>
          </cell>
          <cell r="N105">
            <v>5740166.4200000055</v>
          </cell>
          <cell r="O105">
            <v>196915.14999999991</v>
          </cell>
          <cell r="P105">
            <v>6309984.400000006</v>
          </cell>
          <cell r="R105">
            <v>2195</v>
          </cell>
        </row>
        <row r="106">
          <cell r="A106" t="str">
            <v>710</v>
          </cell>
          <cell r="B106" t="str">
            <v>Putnam County</v>
          </cell>
          <cell r="C106">
            <v>6893695</v>
          </cell>
          <cell r="D106">
            <v>88595353</v>
          </cell>
          <cell r="E106">
            <v>6499696.1399999997</v>
          </cell>
          <cell r="F106">
            <v>101988744.14</v>
          </cell>
          <cell r="H106">
            <v>3919553.89</v>
          </cell>
          <cell r="I106">
            <v>60905487.939999998</v>
          </cell>
          <cell r="J106">
            <v>6497022.8799999999</v>
          </cell>
          <cell r="K106">
            <v>71322064.709999993</v>
          </cell>
          <cell r="M106">
            <v>2974141.11</v>
          </cell>
          <cell r="N106">
            <v>27689865.060000002</v>
          </cell>
          <cell r="O106">
            <v>2673.2599999997765</v>
          </cell>
          <cell r="P106">
            <v>30666679.430000007</v>
          </cell>
          <cell r="R106">
            <v>11153</v>
          </cell>
        </row>
        <row r="107">
          <cell r="A107" t="str">
            <v>720</v>
          </cell>
          <cell r="B107" t="str">
            <v>Rhea County</v>
          </cell>
          <cell r="C107">
            <v>2729492.21</v>
          </cell>
          <cell r="D107">
            <v>33298472.880000003</v>
          </cell>
          <cell r="E107">
            <v>3101985.88</v>
          </cell>
          <cell r="F107">
            <v>39129950.970000006</v>
          </cell>
          <cell r="H107">
            <v>2144779</v>
          </cell>
          <cell r="I107">
            <v>25715142</v>
          </cell>
          <cell r="J107">
            <v>2901070</v>
          </cell>
          <cell r="K107">
            <v>30760991</v>
          </cell>
          <cell r="M107">
            <v>584713.21</v>
          </cell>
          <cell r="N107">
            <v>7583330.8800000027</v>
          </cell>
          <cell r="O107">
            <v>200915.87999999989</v>
          </cell>
          <cell r="P107">
            <v>8368959.9700000063</v>
          </cell>
          <cell r="R107">
            <v>4213</v>
          </cell>
        </row>
        <row r="108">
          <cell r="A108" t="str">
            <v>721</v>
          </cell>
          <cell r="B108" t="str">
            <v>Dayton</v>
          </cell>
          <cell r="C108">
            <v>552108.19999999995</v>
          </cell>
          <cell r="D108">
            <v>6275287.0899999999</v>
          </cell>
          <cell r="E108">
            <v>563732.4</v>
          </cell>
          <cell r="F108">
            <v>7391127.6900000004</v>
          </cell>
          <cell r="H108">
            <v>490663</v>
          </cell>
          <cell r="I108">
            <v>5090515</v>
          </cell>
          <cell r="J108">
            <v>562932</v>
          </cell>
          <cell r="K108">
            <v>6144110</v>
          </cell>
          <cell r="M108">
            <v>61445.199999999953</v>
          </cell>
          <cell r="N108">
            <v>1184772.0899999999</v>
          </cell>
          <cell r="O108">
            <v>800.40000000002328</v>
          </cell>
          <cell r="P108">
            <v>1247017.6900000004</v>
          </cell>
          <cell r="R108">
            <v>840</v>
          </cell>
        </row>
        <row r="109">
          <cell r="A109" t="str">
            <v>730</v>
          </cell>
          <cell r="B109" t="str">
            <v>Roane County</v>
          </cell>
          <cell r="C109">
            <v>3807756.3099999996</v>
          </cell>
          <cell r="D109">
            <v>54051001.759999976</v>
          </cell>
          <cell r="E109">
            <v>3763013.98</v>
          </cell>
          <cell r="F109">
            <v>61621772.049999975</v>
          </cell>
          <cell r="H109">
            <v>2791747</v>
          </cell>
          <cell r="I109">
            <v>40800229</v>
          </cell>
          <cell r="J109">
            <v>3488113</v>
          </cell>
          <cell r="K109">
            <v>47080089</v>
          </cell>
          <cell r="M109">
            <v>1016009.3099999996</v>
          </cell>
          <cell r="N109">
            <v>13250772.759999976</v>
          </cell>
          <cell r="O109">
            <v>274900.98</v>
          </cell>
          <cell r="P109">
            <v>14541683.049999975</v>
          </cell>
          <cell r="R109">
            <v>6333</v>
          </cell>
        </row>
        <row r="110">
          <cell r="A110" t="str">
            <v>740</v>
          </cell>
          <cell r="B110" t="str">
            <v>Robertson County</v>
          </cell>
          <cell r="C110">
            <v>5629032</v>
          </cell>
          <cell r="D110">
            <v>97703034</v>
          </cell>
          <cell r="E110">
            <v>5491424</v>
          </cell>
          <cell r="F110">
            <v>108823490</v>
          </cell>
          <cell r="H110">
            <v>3907240</v>
          </cell>
          <cell r="I110">
            <v>68787699</v>
          </cell>
          <cell r="J110">
            <v>2715805</v>
          </cell>
          <cell r="K110">
            <v>75410744</v>
          </cell>
          <cell r="M110">
            <v>1721792</v>
          </cell>
          <cell r="N110">
            <v>28915335</v>
          </cell>
          <cell r="O110">
            <v>2775619</v>
          </cell>
          <cell r="P110">
            <v>33412746</v>
          </cell>
          <cell r="R110">
            <v>11104</v>
          </cell>
        </row>
        <row r="111">
          <cell r="A111" t="str">
            <v>750</v>
          </cell>
          <cell r="B111" t="str">
            <v>Rutherford County</v>
          </cell>
          <cell r="C111">
            <v>15070193.530000003</v>
          </cell>
          <cell r="D111">
            <v>372403237.88999999</v>
          </cell>
          <cell r="E111">
            <v>19160506.400000006</v>
          </cell>
          <cell r="F111">
            <v>406633937.82000005</v>
          </cell>
          <cell r="H111">
            <v>6376817</v>
          </cell>
          <cell r="I111">
            <v>289649757</v>
          </cell>
          <cell r="J111">
            <v>17515640</v>
          </cell>
          <cell r="K111">
            <v>313542214</v>
          </cell>
          <cell r="M111">
            <v>8693376.5300000031</v>
          </cell>
          <cell r="N111">
            <v>82753480.889999986</v>
          </cell>
          <cell r="O111">
            <v>1644866.400000006</v>
          </cell>
          <cell r="P111">
            <v>93091723.820000052</v>
          </cell>
          <cell r="R111">
            <v>45567</v>
          </cell>
        </row>
        <row r="112">
          <cell r="A112" t="str">
            <v>751</v>
          </cell>
          <cell r="B112" t="str">
            <v>Murfreesboro</v>
          </cell>
          <cell r="C112">
            <v>3812880.6300000004</v>
          </cell>
          <cell r="D112">
            <v>75680810.429999962</v>
          </cell>
          <cell r="E112">
            <v>5325718.33</v>
          </cell>
          <cell r="F112">
            <v>84819409.389999956</v>
          </cell>
          <cell r="H112">
            <v>2556674</v>
          </cell>
          <cell r="I112">
            <v>60090764</v>
          </cell>
          <cell r="J112">
            <v>4499607</v>
          </cell>
          <cell r="K112">
            <v>67147045</v>
          </cell>
          <cell r="M112">
            <v>1256206.6300000004</v>
          </cell>
          <cell r="N112">
            <v>15590046.429999962</v>
          </cell>
          <cell r="O112">
            <v>826111.33000000007</v>
          </cell>
          <cell r="P112">
            <v>17672364.389999956</v>
          </cell>
          <cell r="R112">
            <v>8480</v>
          </cell>
        </row>
        <row r="113">
          <cell r="A113" t="str">
            <v>760</v>
          </cell>
          <cell r="B113" t="str">
            <v>Scott County</v>
          </cell>
          <cell r="C113">
            <v>2383445.17</v>
          </cell>
          <cell r="D113">
            <v>21158909.909999993</v>
          </cell>
          <cell r="E113">
            <v>1921993.88</v>
          </cell>
          <cell r="F113">
            <v>25464348.95999999</v>
          </cell>
          <cell r="H113">
            <v>1807290</v>
          </cell>
          <cell r="I113">
            <v>15637242</v>
          </cell>
          <cell r="J113">
            <v>1921993</v>
          </cell>
          <cell r="K113">
            <v>19366525</v>
          </cell>
          <cell r="M113">
            <v>576155.16999999993</v>
          </cell>
          <cell r="N113">
            <v>5521667.9099999927</v>
          </cell>
          <cell r="O113">
            <v>0.87999999988824129</v>
          </cell>
          <cell r="P113">
            <v>6097823.9599999897</v>
          </cell>
          <cell r="R113">
            <v>2787</v>
          </cell>
        </row>
        <row r="114">
          <cell r="A114" t="str">
            <v>761</v>
          </cell>
          <cell r="B114" t="str">
            <v>Oneida</v>
          </cell>
          <cell r="C114">
            <v>663219.52</v>
          </cell>
          <cell r="D114">
            <v>10287932.190000001</v>
          </cell>
          <cell r="E114">
            <v>727638.85000000009</v>
          </cell>
          <cell r="F114">
            <v>11678790.560000001</v>
          </cell>
          <cell r="H114">
            <v>442699</v>
          </cell>
          <cell r="I114">
            <v>7030694</v>
          </cell>
          <cell r="J114">
            <v>643695</v>
          </cell>
          <cell r="K114">
            <v>8117088</v>
          </cell>
          <cell r="M114">
            <v>220520.52000000002</v>
          </cell>
          <cell r="N114">
            <v>3257238.1900000013</v>
          </cell>
          <cell r="O114">
            <v>83943.850000000093</v>
          </cell>
          <cell r="P114">
            <v>3561702.5600000005</v>
          </cell>
          <cell r="R114">
            <v>1216</v>
          </cell>
        </row>
        <row r="115">
          <cell r="A115" t="str">
            <v>770</v>
          </cell>
          <cell r="B115" t="str">
            <v>Sequatchie County</v>
          </cell>
          <cell r="C115">
            <v>1727415.6099999999</v>
          </cell>
          <cell r="D115">
            <v>15760279.689999999</v>
          </cell>
          <cell r="E115">
            <v>1297826.49</v>
          </cell>
          <cell r="F115">
            <v>18785521.789999999</v>
          </cell>
          <cell r="H115">
            <v>1329330</v>
          </cell>
          <cell r="I115">
            <v>11695050</v>
          </cell>
          <cell r="J115">
            <v>1222235</v>
          </cell>
          <cell r="K115">
            <v>14246615</v>
          </cell>
          <cell r="M115">
            <v>398085.60999999987</v>
          </cell>
          <cell r="N115">
            <v>4065229.6899999995</v>
          </cell>
          <cell r="O115">
            <v>75591.489999999991</v>
          </cell>
          <cell r="P115">
            <v>4538906.7899999991</v>
          </cell>
          <cell r="R115">
            <v>2163</v>
          </cell>
        </row>
        <row r="116">
          <cell r="A116" t="str">
            <v>780</v>
          </cell>
          <cell r="B116" t="str">
            <v>Sevier County</v>
          </cell>
          <cell r="C116">
            <v>8144773.3599999994</v>
          </cell>
          <cell r="D116">
            <v>133653769.03</v>
          </cell>
          <cell r="E116">
            <v>6707115.4100000001</v>
          </cell>
          <cell r="F116">
            <v>148505657.79999998</v>
          </cell>
          <cell r="H116">
            <v>6203368.8000000007</v>
          </cell>
          <cell r="I116">
            <v>93789013.769999996</v>
          </cell>
          <cell r="J116">
            <v>6634140.6600000001</v>
          </cell>
          <cell r="K116">
            <v>106626523.22999999</v>
          </cell>
          <cell r="M116">
            <v>1941404.5599999987</v>
          </cell>
          <cell r="N116">
            <v>39864755.260000005</v>
          </cell>
          <cell r="O116">
            <v>72974.75</v>
          </cell>
          <cell r="P116">
            <v>41879134.569999993</v>
          </cell>
          <cell r="R116">
            <v>14246</v>
          </cell>
        </row>
        <row r="117">
          <cell r="A117" t="str">
            <v>792</v>
          </cell>
          <cell r="B117" t="str">
            <v>Shelby County</v>
          </cell>
          <cell r="C117">
            <v>96583829.669999972</v>
          </cell>
          <cell r="D117">
            <v>1082584877.3199997</v>
          </cell>
          <cell r="E117">
            <v>75118161.900000006</v>
          </cell>
          <cell r="F117">
            <v>1254286868.8899999</v>
          </cell>
          <cell r="H117">
            <v>54792698</v>
          </cell>
          <cell r="I117">
            <v>624653248</v>
          </cell>
          <cell r="J117">
            <v>58107560</v>
          </cell>
          <cell r="K117">
            <v>737553506</v>
          </cell>
          <cell r="M117">
            <v>41791131.669999972</v>
          </cell>
          <cell r="N117">
            <v>457931629.31999969</v>
          </cell>
          <cell r="O117">
            <v>17010601.900000006</v>
          </cell>
          <cell r="P117">
            <v>516733362.88999987</v>
          </cell>
          <cell r="R117">
            <v>106307</v>
          </cell>
        </row>
        <row r="118">
          <cell r="A118" t="str">
            <v>793</v>
          </cell>
          <cell r="B118" t="str">
            <v>Arlington</v>
          </cell>
          <cell r="C118">
            <v>2138400.8600000003</v>
          </cell>
          <cell r="D118">
            <v>38614027.899999961</v>
          </cell>
          <cell r="E118">
            <v>1080951.7699999998</v>
          </cell>
          <cell r="F118">
            <v>41833380.529999964</v>
          </cell>
          <cell r="H118">
            <v>1288204</v>
          </cell>
          <cell r="I118">
            <v>28553096</v>
          </cell>
          <cell r="J118">
            <v>1010065</v>
          </cell>
          <cell r="K118">
            <v>30851365</v>
          </cell>
          <cell r="M118">
            <v>850196.86000000034</v>
          </cell>
          <cell r="N118">
            <v>10060931.899999961</v>
          </cell>
          <cell r="O118">
            <v>70886.769999999786</v>
          </cell>
          <cell r="P118">
            <v>10982015.529999964</v>
          </cell>
          <cell r="R118">
            <v>4672</v>
          </cell>
        </row>
        <row r="119">
          <cell r="A119" t="str">
            <v>794</v>
          </cell>
          <cell r="B119" t="str">
            <v>Bartlett</v>
          </cell>
          <cell r="C119">
            <v>5687081.1800000006</v>
          </cell>
          <cell r="D119">
            <v>77128584.710000023</v>
          </cell>
          <cell r="E119">
            <v>2801545.3800000008</v>
          </cell>
          <cell r="F119">
            <v>85617211.270000026</v>
          </cell>
          <cell r="H119">
            <v>2107706</v>
          </cell>
          <cell r="I119">
            <v>55100603</v>
          </cell>
          <cell r="J119">
            <v>2495753</v>
          </cell>
          <cell r="K119">
            <v>59704062</v>
          </cell>
          <cell r="M119">
            <v>3579375.1800000006</v>
          </cell>
          <cell r="N119">
            <v>22027981.710000023</v>
          </cell>
          <cell r="O119">
            <v>305792.38000000082</v>
          </cell>
          <cell r="P119">
            <v>25913149.270000026</v>
          </cell>
          <cell r="R119">
            <v>9002</v>
          </cell>
        </row>
        <row r="120">
          <cell r="A120" t="str">
            <v>795</v>
          </cell>
          <cell r="B120" t="str">
            <v>Collierville</v>
          </cell>
          <cell r="C120">
            <v>5719756.4799999986</v>
          </cell>
          <cell r="D120">
            <v>81081711.01000005</v>
          </cell>
          <cell r="E120">
            <v>2699325.23</v>
          </cell>
          <cell r="F120">
            <v>89500792.720000058</v>
          </cell>
          <cell r="H120">
            <v>2555856</v>
          </cell>
          <cell r="I120">
            <v>57725158</v>
          </cell>
          <cell r="J120">
            <v>2252086</v>
          </cell>
          <cell r="K120">
            <v>62533100</v>
          </cell>
          <cell r="M120">
            <v>3163900.4799999986</v>
          </cell>
          <cell r="N120">
            <v>23356553.01000005</v>
          </cell>
          <cell r="O120">
            <v>447239.23</v>
          </cell>
          <cell r="P120">
            <v>26967692.720000058</v>
          </cell>
          <cell r="R120">
            <v>8986</v>
          </cell>
        </row>
        <row r="121">
          <cell r="A121" t="str">
            <v>796</v>
          </cell>
          <cell r="B121" t="str">
            <v>Germantown</v>
          </cell>
          <cell r="C121">
            <v>3611060.0099999993</v>
          </cell>
          <cell r="D121">
            <v>49799181.199999951</v>
          </cell>
          <cell r="E121">
            <v>1486942.79</v>
          </cell>
          <cell r="F121">
            <v>54897183.999999948</v>
          </cell>
          <cell r="H121">
            <v>1578346</v>
          </cell>
          <cell r="I121">
            <v>35348108.780000001</v>
          </cell>
          <cell r="J121">
            <v>1486942</v>
          </cell>
          <cell r="K121">
            <v>38413396.780000001</v>
          </cell>
          <cell r="M121">
            <v>2032714.0099999993</v>
          </cell>
          <cell r="N121">
            <v>14451072.41999995</v>
          </cell>
          <cell r="O121">
            <v>0.7900000000372529</v>
          </cell>
          <cell r="P121">
            <v>16483787.219999947</v>
          </cell>
          <cell r="R121">
            <v>6055</v>
          </cell>
        </row>
        <row r="122">
          <cell r="A122" t="str">
            <v>797</v>
          </cell>
          <cell r="B122" t="str">
            <v>Lakeland</v>
          </cell>
          <cell r="C122">
            <v>881091.91</v>
          </cell>
          <cell r="D122">
            <v>13877736.199999999</v>
          </cell>
          <cell r="E122">
            <v>370327.02</v>
          </cell>
          <cell r="F122">
            <v>15129155.129999999</v>
          </cell>
          <cell r="H122">
            <v>427700</v>
          </cell>
          <cell r="I122">
            <v>10438157</v>
          </cell>
          <cell r="J122">
            <v>370327</v>
          </cell>
          <cell r="K122">
            <v>11236184</v>
          </cell>
          <cell r="M122">
            <v>453391.91000000003</v>
          </cell>
          <cell r="N122">
            <v>3439579.1999999993</v>
          </cell>
          <cell r="O122">
            <v>2.0000000018626451E-2</v>
          </cell>
          <cell r="P122">
            <v>3892971.129999999</v>
          </cell>
          <cell r="R122">
            <v>1729</v>
          </cell>
        </row>
        <row r="123">
          <cell r="A123" t="str">
            <v>798</v>
          </cell>
          <cell r="B123" t="str">
            <v>Millington Municipal Schools</v>
          </cell>
          <cell r="C123">
            <v>1916726.34</v>
          </cell>
          <cell r="D123">
            <v>22941740.120000005</v>
          </cell>
          <cell r="E123">
            <v>1549995.0499999998</v>
          </cell>
          <cell r="F123">
            <v>26408461.510000005</v>
          </cell>
          <cell r="H123">
            <v>794797.24</v>
          </cell>
          <cell r="I123">
            <v>15888201.510000002</v>
          </cell>
          <cell r="J123">
            <v>1326583.96</v>
          </cell>
          <cell r="K123">
            <v>18009582.710000001</v>
          </cell>
          <cell r="M123">
            <v>1121929.1000000001</v>
          </cell>
          <cell r="N123">
            <v>7053538.6100000031</v>
          </cell>
          <cell r="O123">
            <v>223411.08999999985</v>
          </cell>
          <cell r="P123">
            <v>8398878.8000000045</v>
          </cell>
          <cell r="R123">
            <v>2484</v>
          </cell>
        </row>
        <row r="124">
          <cell r="A124" t="str">
            <v>800</v>
          </cell>
          <cell r="B124" t="str">
            <v>Smith County</v>
          </cell>
          <cell r="C124">
            <v>1741039.24</v>
          </cell>
          <cell r="D124">
            <v>22053887.050000004</v>
          </cell>
          <cell r="E124">
            <v>1885126.13</v>
          </cell>
          <cell r="F124">
            <v>25680052.420000002</v>
          </cell>
          <cell r="H124">
            <v>893533</v>
          </cell>
          <cell r="I124">
            <v>15768888</v>
          </cell>
          <cell r="J124">
            <v>1722417</v>
          </cell>
          <cell r="K124">
            <v>18384838</v>
          </cell>
          <cell r="M124">
            <v>847506.24</v>
          </cell>
          <cell r="N124">
            <v>6284999.0500000045</v>
          </cell>
          <cell r="O124">
            <v>162709.12999999989</v>
          </cell>
          <cell r="P124">
            <v>7295214.4200000018</v>
          </cell>
          <cell r="R124">
            <v>2921</v>
          </cell>
        </row>
        <row r="125">
          <cell r="A125" t="str">
            <v>810</v>
          </cell>
          <cell r="B125" t="str">
            <v>Stewart County</v>
          </cell>
          <cell r="C125">
            <v>1110162</v>
          </cell>
          <cell r="D125">
            <v>16021910.560000001</v>
          </cell>
          <cell r="E125">
            <v>1450292.55</v>
          </cell>
          <cell r="F125">
            <v>18582365.110000003</v>
          </cell>
          <cell r="H125">
            <v>763197</v>
          </cell>
          <cell r="I125">
            <v>10828837</v>
          </cell>
          <cell r="J125">
            <v>1450290</v>
          </cell>
          <cell r="K125">
            <v>13042324</v>
          </cell>
          <cell r="M125">
            <v>346965</v>
          </cell>
          <cell r="N125">
            <v>5193073.5600000005</v>
          </cell>
          <cell r="O125">
            <v>2.5500000000465661</v>
          </cell>
          <cell r="P125">
            <v>5540041.1100000031</v>
          </cell>
          <cell r="R125">
            <v>1991</v>
          </cell>
        </row>
        <row r="126">
          <cell r="A126" t="str">
            <v>820</v>
          </cell>
          <cell r="B126" t="str">
            <v>Sullivan County</v>
          </cell>
          <cell r="C126">
            <v>5904904.4300000006</v>
          </cell>
          <cell r="D126">
            <v>76316902.8699999</v>
          </cell>
          <cell r="E126">
            <v>4657704.9300000006</v>
          </cell>
          <cell r="F126">
            <v>86879512.229999915</v>
          </cell>
          <cell r="H126">
            <v>3429835</v>
          </cell>
          <cell r="I126">
            <v>58517746</v>
          </cell>
          <cell r="J126">
            <v>3694167</v>
          </cell>
          <cell r="K126">
            <v>65641748</v>
          </cell>
          <cell r="M126">
            <v>2475069.4300000006</v>
          </cell>
          <cell r="N126">
            <v>17799156.8699999</v>
          </cell>
          <cell r="O126">
            <v>963537.93000000063</v>
          </cell>
          <cell r="P126">
            <v>21237764.229999915</v>
          </cell>
          <cell r="R126">
            <v>9189</v>
          </cell>
        </row>
        <row r="127">
          <cell r="A127" t="str">
            <v>821</v>
          </cell>
          <cell r="B127" t="str">
            <v>Bristol</v>
          </cell>
          <cell r="C127">
            <v>2145736.1099999994</v>
          </cell>
          <cell r="D127">
            <v>36520507.570000008</v>
          </cell>
          <cell r="E127">
            <v>1862943.82</v>
          </cell>
          <cell r="F127">
            <v>40529187.500000007</v>
          </cell>
          <cell r="H127">
            <v>1467984</v>
          </cell>
          <cell r="I127">
            <v>25314882</v>
          </cell>
          <cell r="J127">
            <v>1862943</v>
          </cell>
          <cell r="K127">
            <v>28645809</v>
          </cell>
          <cell r="M127">
            <v>677752.1099999994</v>
          </cell>
          <cell r="N127">
            <v>11205625.570000008</v>
          </cell>
          <cell r="O127">
            <v>0.82000000006519258</v>
          </cell>
          <cell r="P127">
            <v>11883378.500000007</v>
          </cell>
          <cell r="R127">
            <v>4058</v>
          </cell>
        </row>
        <row r="128">
          <cell r="A128" t="str">
            <v>822</v>
          </cell>
          <cell r="B128" t="str">
            <v>Kingsport</v>
          </cell>
          <cell r="C128">
            <v>4180037</v>
          </cell>
          <cell r="D128">
            <v>71073679</v>
          </cell>
          <cell r="E128">
            <v>3662915</v>
          </cell>
          <cell r="F128">
            <v>78916631</v>
          </cell>
          <cell r="H128">
            <v>2835992</v>
          </cell>
          <cell r="I128">
            <v>51112892</v>
          </cell>
          <cell r="J128">
            <v>3386371</v>
          </cell>
          <cell r="K128">
            <v>57335255</v>
          </cell>
          <cell r="M128">
            <v>1344045</v>
          </cell>
          <cell r="N128">
            <v>19960787</v>
          </cell>
          <cell r="O128">
            <v>276544</v>
          </cell>
          <cell r="P128">
            <v>21581376</v>
          </cell>
          <cell r="R128">
            <v>7435</v>
          </cell>
        </row>
        <row r="129">
          <cell r="A129" t="str">
            <v>830</v>
          </cell>
          <cell r="B129" t="str">
            <v>Sumner County</v>
          </cell>
          <cell r="C129">
            <v>12058790.390000001</v>
          </cell>
          <cell r="D129">
            <v>237716603.51000017</v>
          </cell>
          <cell r="E129">
            <v>12581762.250000002</v>
          </cell>
          <cell r="F129">
            <v>262357156.15000015</v>
          </cell>
          <cell r="H129">
            <v>7107685</v>
          </cell>
          <cell r="I129">
            <v>183442595</v>
          </cell>
          <cell r="J129">
            <v>10924823</v>
          </cell>
          <cell r="K129">
            <v>201475103</v>
          </cell>
          <cell r="M129">
            <v>4951105.3900000006</v>
          </cell>
          <cell r="N129">
            <v>54274008.510000169</v>
          </cell>
          <cell r="O129">
            <v>1656939.2500000019</v>
          </cell>
          <cell r="P129">
            <v>60882053.150000155</v>
          </cell>
          <cell r="R129">
            <v>29270</v>
          </cell>
        </row>
        <row r="130">
          <cell r="A130" t="str">
            <v>840</v>
          </cell>
          <cell r="B130" t="str">
            <v>Tipton County</v>
          </cell>
          <cell r="C130">
            <v>5532454.8499999996</v>
          </cell>
          <cell r="D130">
            <v>78378526</v>
          </cell>
          <cell r="E130">
            <v>5122071</v>
          </cell>
          <cell r="F130">
            <v>89033051.849999994</v>
          </cell>
          <cell r="H130">
            <v>3900253</v>
          </cell>
          <cell r="I130">
            <v>57993650</v>
          </cell>
          <cell r="J130">
            <v>5122070</v>
          </cell>
          <cell r="K130">
            <v>67015973</v>
          </cell>
          <cell r="M130">
            <v>1632201.8499999996</v>
          </cell>
          <cell r="N130">
            <v>20384876</v>
          </cell>
          <cell r="O130">
            <v>1</v>
          </cell>
          <cell r="P130">
            <v>22017078.849999994</v>
          </cell>
          <cell r="R130">
            <v>10438</v>
          </cell>
        </row>
        <row r="131">
          <cell r="A131" t="str">
            <v>850</v>
          </cell>
          <cell r="B131" t="str">
            <v>Trousdale County</v>
          </cell>
          <cell r="C131">
            <v>718492</v>
          </cell>
          <cell r="D131">
            <v>10122658.42</v>
          </cell>
          <cell r="E131">
            <v>932937.48</v>
          </cell>
          <cell r="F131">
            <v>11774087.9</v>
          </cell>
          <cell r="H131">
            <v>563410</v>
          </cell>
          <cell r="I131">
            <v>7766316</v>
          </cell>
          <cell r="J131">
            <v>932937</v>
          </cell>
          <cell r="K131">
            <v>9262663</v>
          </cell>
          <cell r="M131">
            <v>155082</v>
          </cell>
          <cell r="N131">
            <v>2356342.42</v>
          </cell>
          <cell r="O131">
            <v>0.47999999998137355</v>
          </cell>
          <cell r="P131">
            <v>2511424.9000000004</v>
          </cell>
          <cell r="R131">
            <v>1255</v>
          </cell>
        </row>
        <row r="132">
          <cell r="A132" t="str">
            <v>860</v>
          </cell>
          <cell r="B132" t="str">
            <v>Unicoi County</v>
          </cell>
          <cell r="C132">
            <v>1641643.0299999998</v>
          </cell>
          <cell r="D132">
            <v>18763593.060000002</v>
          </cell>
          <cell r="E132">
            <v>1227860.8599999999</v>
          </cell>
          <cell r="F132">
            <v>21633096.950000003</v>
          </cell>
          <cell r="H132">
            <v>941195</v>
          </cell>
          <cell r="I132">
            <v>13747205</v>
          </cell>
          <cell r="J132">
            <v>1227860</v>
          </cell>
          <cell r="K132">
            <v>15916260</v>
          </cell>
          <cell r="M132">
            <v>700448.0299999998</v>
          </cell>
          <cell r="N132">
            <v>5016388.0600000024</v>
          </cell>
          <cell r="O132">
            <v>0.85999999986961484</v>
          </cell>
          <cell r="P132">
            <v>5716836.950000003</v>
          </cell>
          <cell r="R132">
            <v>2277</v>
          </cell>
        </row>
        <row r="133">
          <cell r="A133" t="str">
            <v>870</v>
          </cell>
          <cell r="B133" t="str">
            <v>Union County</v>
          </cell>
          <cell r="C133">
            <v>2787072</v>
          </cell>
          <cell r="D133">
            <v>30005719</v>
          </cell>
          <cell r="E133">
            <v>1682609</v>
          </cell>
          <cell r="F133">
            <v>34475400</v>
          </cell>
          <cell r="H133">
            <v>1532120</v>
          </cell>
          <cell r="I133">
            <v>16445999</v>
          </cell>
          <cell r="J133">
            <v>1682609</v>
          </cell>
          <cell r="K133">
            <v>19660728</v>
          </cell>
          <cell r="M133">
            <v>1254952</v>
          </cell>
          <cell r="N133">
            <v>13559720</v>
          </cell>
          <cell r="O133">
            <v>0</v>
          </cell>
          <cell r="P133">
            <v>14814672</v>
          </cell>
          <cell r="R133">
            <v>4368</v>
          </cell>
        </row>
        <row r="134">
          <cell r="A134" t="str">
            <v>880</v>
          </cell>
          <cell r="B134" t="str">
            <v>Van Buren County</v>
          </cell>
          <cell r="C134">
            <v>545366.79</v>
          </cell>
          <cell r="D134">
            <v>7199417.8700000001</v>
          </cell>
          <cell r="E134">
            <v>545019.66999999993</v>
          </cell>
          <cell r="F134">
            <v>8289804.3300000001</v>
          </cell>
          <cell r="H134">
            <v>412717</v>
          </cell>
          <cell r="I134">
            <v>5167204</v>
          </cell>
          <cell r="J134">
            <v>503167</v>
          </cell>
          <cell r="K134">
            <v>6083088</v>
          </cell>
          <cell r="M134">
            <v>132649.79000000004</v>
          </cell>
          <cell r="N134">
            <v>2032213.87</v>
          </cell>
          <cell r="O134">
            <v>41852.669999999925</v>
          </cell>
          <cell r="P134">
            <v>2206716.33</v>
          </cell>
          <cell r="R134">
            <v>720</v>
          </cell>
        </row>
        <row r="135">
          <cell r="A135" t="str">
            <v>890</v>
          </cell>
          <cell r="B135" t="str">
            <v>Warren County</v>
          </cell>
          <cell r="C135">
            <v>4414721.3599999994</v>
          </cell>
          <cell r="D135">
            <v>48183038.5</v>
          </cell>
          <cell r="E135">
            <v>3593331.2199999997</v>
          </cell>
          <cell r="F135">
            <v>56191091.079999998</v>
          </cell>
          <cell r="H135">
            <v>2445000</v>
          </cell>
          <cell r="I135">
            <v>32270893</v>
          </cell>
          <cell r="J135">
            <v>3293027</v>
          </cell>
          <cell r="K135">
            <v>38008920</v>
          </cell>
          <cell r="M135">
            <v>1969721.3599999994</v>
          </cell>
          <cell r="N135">
            <v>15912145.5</v>
          </cell>
          <cell r="O135">
            <v>300304.21999999974</v>
          </cell>
          <cell r="P135">
            <v>18182171.079999998</v>
          </cell>
          <cell r="R135">
            <v>6305</v>
          </cell>
        </row>
        <row r="136">
          <cell r="A136" t="str">
            <v>900</v>
          </cell>
          <cell r="B136" t="str">
            <v>Washington County</v>
          </cell>
          <cell r="C136">
            <v>4240892.3199999994</v>
          </cell>
          <cell r="D136">
            <v>64730138.710000038</v>
          </cell>
          <cell r="E136">
            <v>2633852.2799999998</v>
          </cell>
          <cell r="F136">
            <v>71604883.310000032</v>
          </cell>
          <cell r="H136">
            <v>1631640</v>
          </cell>
          <cell r="I136">
            <v>49322858</v>
          </cell>
          <cell r="J136">
            <v>1131147</v>
          </cell>
          <cell r="K136">
            <v>52085645</v>
          </cell>
          <cell r="M136">
            <v>2609252.3199999994</v>
          </cell>
          <cell r="N136">
            <v>15407280.710000038</v>
          </cell>
          <cell r="O136">
            <v>1502705.2799999998</v>
          </cell>
          <cell r="P136">
            <v>19519238.310000032</v>
          </cell>
          <cell r="R136">
            <v>8303</v>
          </cell>
        </row>
        <row r="137">
          <cell r="A137" t="str">
            <v>901</v>
          </cell>
          <cell r="B137" t="str">
            <v>Johnson City</v>
          </cell>
          <cell r="C137">
            <v>4265647.6900000013</v>
          </cell>
          <cell r="D137">
            <v>70305109.310000017</v>
          </cell>
          <cell r="E137">
            <v>3614321.1200000006</v>
          </cell>
          <cell r="F137">
            <v>78185078.12000002</v>
          </cell>
          <cell r="H137">
            <v>3233083</v>
          </cell>
          <cell r="I137">
            <v>55980000</v>
          </cell>
          <cell r="J137">
            <v>2665530</v>
          </cell>
          <cell r="K137">
            <v>61878613</v>
          </cell>
          <cell r="M137">
            <v>1032564.6900000013</v>
          </cell>
          <cell r="N137">
            <v>14325109.310000017</v>
          </cell>
          <cell r="O137">
            <v>948791.12000000058</v>
          </cell>
          <cell r="P137">
            <v>16306465.12000002</v>
          </cell>
          <cell r="R137">
            <v>7842</v>
          </cell>
        </row>
        <row r="138">
          <cell r="A138" t="str">
            <v>910</v>
          </cell>
          <cell r="B138" t="str">
            <v>Wayne County</v>
          </cell>
          <cell r="C138">
            <v>1662490.02</v>
          </cell>
          <cell r="D138">
            <v>18178528.289999999</v>
          </cell>
          <cell r="E138">
            <v>1225886.57</v>
          </cell>
          <cell r="F138">
            <v>21066904.879999999</v>
          </cell>
          <cell r="H138">
            <v>987468</v>
          </cell>
          <cell r="I138">
            <v>11914032</v>
          </cell>
          <cell r="J138">
            <v>1041099</v>
          </cell>
          <cell r="K138">
            <v>13942599</v>
          </cell>
          <cell r="M138">
            <v>675022.02</v>
          </cell>
          <cell r="N138">
            <v>6264496.2899999991</v>
          </cell>
          <cell r="O138">
            <v>184787.57000000007</v>
          </cell>
          <cell r="P138">
            <v>7124305.879999999</v>
          </cell>
          <cell r="R138">
            <v>2115</v>
          </cell>
        </row>
        <row r="139">
          <cell r="A139" t="str">
            <v>920</v>
          </cell>
          <cell r="B139" t="str">
            <v>Weakley County</v>
          </cell>
          <cell r="C139">
            <v>2626909</v>
          </cell>
          <cell r="D139">
            <v>29705648</v>
          </cell>
          <cell r="E139">
            <v>2663264</v>
          </cell>
          <cell r="F139">
            <v>34995821</v>
          </cell>
          <cell r="H139">
            <v>1877246</v>
          </cell>
          <cell r="I139">
            <v>21730486</v>
          </cell>
          <cell r="J139">
            <v>2206487</v>
          </cell>
          <cell r="K139">
            <v>25814219</v>
          </cell>
          <cell r="M139">
            <v>749663</v>
          </cell>
          <cell r="N139">
            <v>7975162</v>
          </cell>
          <cell r="O139">
            <v>456777</v>
          </cell>
          <cell r="P139">
            <v>9181602</v>
          </cell>
          <cell r="R139">
            <v>3982</v>
          </cell>
        </row>
        <row r="140">
          <cell r="A140" t="str">
            <v>930</v>
          </cell>
          <cell r="B140" t="str">
            <v>White County</v>
          </cell>
          <cell r="C140">
            <v>2508061</v>
          </cell>
          <cell r="D140">
            <v>28308259.609999999</v>
          </cell>
          <cell r="E140">
            <v>2428565.7599999998</v>
          </cell>
          <cell r="F140">
            <v>33244886.369999997</v>
          </cell>
          <cell r="H140">
            <v>1317580</v>
          </cell>
          <cell r="I140">
            <v>20808680</v>
          </cell>
          <cell r="J140">
            <v>2425207</v>
          </cell>
          <cell r="K140">
            <v>24551467</v>
          </cell>
          <cell r="M140">
            <v>1190481</v>
          </cell>
          <cell r="N140">
            <v>7499579.6099999994</v>
          </cell>
          <cell r="O140">
            <v>3358.7599999997765</v>
          </cell>
          <cell r="P140">
            <v>8693419.3699999973</v>
          </cell>
          <cell r="R140">
            <v>3768</v>
          </cell>
        </row>
        <row r="141">
          <cell r="A141" t="str">
            <v>940</v>
          </cell>
          <cell r="B141" t="str">
            <v>Williamson County</v>
          </cell>
          <cell r="C141">
            <v>8009618</v>
          </cell>
          <cell r="D141">
            <v>344317198.05000007</v>
          </cell>
          <cell r="E141">
            <v>13744037.810000001</v>
          </cell>
          <cell r="F141">
            <v>366070853.86000007</v>
          </cell>
          <cell r="H141">
            <v>5164010</v>
          </cell>
          <cell r="I141">
            <v>253053904</v>
          </cell>
          <cell r="J141">
            <v>11455115</v>
          </cell>
          <cell r="K141">
            <v>269673029</v>
          </cell>
          <cell r="M141">
            <v>2845608</v>
          </cell>
          <cell r="N141">
            <v>91263294.050000072</v>
          </cell>
          <cell r="O141">
            <v>2288922.8100000005</v>
          </cell>
          <cell r="P141">
            <v>96397824.860000074</v>
          </cell>
          <cell r="R141">
            <v>39828</v>
          </cell>
        </row>
        <row r="142">
          <cell r="A142" t="str">
            <v>941</v>
          </cell>
          <cell r="B142" t="str">
            <v>Franklin SSD</v>
          </cell>
          <cell r="C142">
            <v>1535006.6799999995</v>
          </cell>
          <cell r="D142">
            <v>49878888.25</v>
          </cell>
          <cell r="E142">
            <v>2289450.89</v>
          </cell>
          <cell r="F142">
            <v>53703345.82</v>
          </cell>
          <cell r="H142">
            <v>1169065</v>
          </cell>
          <cell r="I142">
            <v>36578634</v>
          </cell>
          <cell r="J142">
            <v>2205244</v>
          </cell>
          <cell r="K142">
            <v>39952943</v>
          </cell>
          <cell r="M142">
            <v>365941.67999999947</v>
          </cell>
          <cell r="N142">
            <v>13300254.25</v>
          </cell>
          <cell r="O142">
            <v>84206.89000000013</v>
          </cell>
          <cell r="P142">
            <v>13750402.82</v>
          </cell>
          <cell r="R142">
            <v>3452</v>
          </cell>
        </row>
        <row r="143">
          <cell r="A143" t="str">
            <v>950</v>
          </cell>
          <cell r="B143" t="str">
            <v>Wilson County</v>
          </cell>
          <cell r="C143">
            <v>6213989.0300000012</v>
          </cell>
          <cell r="D143">
            <v>138616896.42000005</v>
          </cell>
          <cell r="E143">
            <v>7240170.7400000002</v>
          </cell>
          <cell r="F143">
            <v>152071056.19000006</v>
          </cell>
          <cell r="H143">
            <v>5630129</v>
          </cell>
          <cell r="I143">
            <v>120501392</v>
          </cell>
          <cell r="J143">
            <v>7240170.7399999993</v>
          </cell>
          <cell r="K143">
            <v>133371691.73999999</v>
          </cell>
          <cell r="M143">
            <v>583860.03000000119</v>
          </cell>
          <cell r="N143">
            <v>18115504.420000046</v>
          </cell>
          <cell r="O143">
            <v>0</v>
          </cell>
          <cell r="P143">
            <v>18699364.450000063</v>
          </cell>
          <cell r="R143">
            <v>18385</v>
          </cell>
        </row>
        <row r="144">
          <cell r="A144" t="str">
            <v>951</v>
          </cell>
          <cell r="B144" t="str">
            <v>Lebanon</v>
          </cell>
          <cell r="C144">
            <v>1637439.64</v>
          </cell>
          <cell r="D144">
            <v>30922743.489999998</v>
          </cell>
          <cell r="E144">
            <v>2227148.31</v>
          </cell>
          <cell r="F144">
            <v>34787331.439999998</v>
          </cell>
          <cell r="H144">
            <v>972482</v>
          </cell>
          <cell r="I144">
            <v>22217397</v>
          </cell>
          <cell r="J144">
            <v>2155951</v>
          </cell>
          <cell r="K144">
            <v>25345830</v>
          </cell>
          <cell r="M144">
            <v>664957.6399999999</v>
          </cell>
          <cell r="N144">
            <v>8705346.4899999984</v>
          </cell>
          <cell r="O144">
            <v>71197.310000000056</v>
          </cell>
          <cell r="P144">
            <v>9441501.4399999976</v>
          </cell>
          <cell r="R144">
            <v>3699</v>
          </cell>
        </row>
        <row r="145">
          <cell r="A145" t="str">
            <v>985</v>
          </cell>
          <cell r="B145" t="str">
            <v>Achievement School District</v>
          </cell>
          <cell r="C145">
            <v>1636473.7499999998</v>
          </cell>
          <cell r="D145">
            <v>110088294.06000018</v>
          </cell>
          <cell r="E145" t="str">
            <v>0</v>
          </cell>
          <cell r="F145">
            <v>111724767.81000018</v>
          </cell>
          <cell r="H145">
            <v>13993184</v>
          </cell>
          <cell r="I145">
            <v>63616136</v>
          </cell>
          <cell r="J145">
            <v>1040831</v>
          </cell>
          <cell r="K145">
            <v>78650151</v>
          </cell>
          <cell r="M145">
            <v>-12356710.25</v>
          </cell>
          <cell r="N145">
            <v>46472158.060000181</v>
          </cell>
          <cell r="O145">
            <v>-1040831</v>
          </cell>
          <cell r="P145">
            <v>33074616.810000181</v>
          </cell>
          <cell r="R145">
            <v>10576</v>
          </cell>
        </row>
        <row r="146">
          <cell r="A146" t="str">
            <v>986</v>
          </cell>
          <cell r="B146" t="str">
            <v>Tennessee State Board of Education</v>
          </cell>
          <cell r="C146">
            <v>238857.29000000004</v>
          </cell>
          <cell r="D146">
            <v>6104099.3100000015</v>
          </cell>
          <cell r="E146" t="str">
            <v>0</v>
          </cell>
          <cell r="F146">
            <v>6342956.6000000015</v>
          </cell>
          <cell r="H146">
            <v>451660</v>
          </cell>
          <cell r="I146">
            <v>2672736</v>
          </cell>
          <cell r="J146">
            <v>109907</v>
          </cell>
          <cell r="K146">
            <v>3234303</v>
          </cell>
          <cell r="M146">
            <v>-212802.70999999996</v>
          </cell>
          <cell r="N146">
            <v>3431363.3100000015</v>
          </cell>
          <cell r="O146">
            <v>-109907</v>
          </cell>
          <cell r="P146">
            <v>3108653.6000000015</v>
          </cell>
          <cell r="R146">
            <v>449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Y162"/>
  <sheetViews>
    <sheetView tabSelected="1" zoomScale="80" zoomScaleNormal="80" workbookViewId="0">
      <pane xSplit="2" ySplit="5" topLeftCell="C129" activePane="bottomRight" state="frozen"/>
      <selection pane="topRight" activeCell="C1" sqref="C1"/>
      <selection pane="bottomLeft" activeCell="A6" sqref="A6"/>
      <selection pane="bottomRight" activeCell="E6" sqref="E6:E150"/>
    </sheetView>
  </sheetViews>
  <sheetFormatPr defaultRowHeight="15" x14ac:dyDescent="0.25"/>
  <cols>
    <col min="1" max="1" width="5.85546875" style="5" customWidth="1"/>
    <col min="2" max="2" width="32.7109375" style="5" customWidth="1"/>
    <col min="3" max="3" width="21" style="3" customWidth="1"/>
    <col min="4" max="4" width="23.85546875" style="5" customWidth="1"/>
    <col min="5" max="5" width="21.42578125" style="5" customWidth="1"/>
    <col min="6" max="6" width="17.7109375" style="5" customWidth="1"/>
    <col min="7" max="7" width="13" style="20" customWidth="1"/>
    <col min="8" max="8" width="11" style="5" bestFit="1" customWidth="1"/>
    <col min="9" max="9" width="9.140625" style="5"/>
    <col min="10" max="10" width="9.140625" style="20"/>
    <col min="11" max="11" width="9.5703125" style="20" bestFit="1" customWidth="1"/>
    <col min="12" max="14" width="9.140625" style="20"/>
    <col min="15" max="16384" width="9.140625" style="5"/>
  </cols>
  <sheetData>
    <row r="1" spans="1:233" ht="30.75" customHeight="1" x14ac:dyDescent="0.25">
      <c r="A1" s="36"/>
      <c r="B1" s="66" t="s">
        <v>301</v>
      </c>
      <c r="C1" s="67"/>
      <c r="D1" s="67"/>
      <c r="E1" s="68"/>
      <c r="G1" s="5"/>
      <c r="J1" s="5"/>
      <c r="K1" s="5"/>
      <c r="L1" s="5"/>
      <c r="M1" s="5"/>
      <c r="N1" s="5"/>
    </row>
    <row r="2" spans="1:233" x14ac:dyDescent="0.25">
      <c r="A2" s="37"/>
      <c r="B2" s="41"/>
      <c r="C2" s="44" t="s">
        <v>171</v>
      </c>
      <c r="D2" s="46" t="s">
        <v>0</v>
      </c>
      <c r="E2" s="41" t="s">
        <v>172</v>
      </c>
    </row>
    <row r="3" spans="1:233" x14ac:dyDescent="0.25">
      <c r="A3" s="39"/>
      <c r="B3" s="41" t="s">
        <v>169</v>
      </c>
      <c r="C3" s="44" t="s">
        <v>174</v>
      </c>
      <c r="D3" s="46" t="s">
        <v>1</v>
      </c>
      <c r="E3" s="41" t="s">
        <v>173</v>
      </c>
    </row>
    <row r="4" spans="1:233" x14ac:dyDescent="0.25">
      <c r="A4" s="38"/>
      <c r="B4" s="41" t="s">
        <v>170</v>
      </c>
      <c r="C4" s="44"/>
      <c r="D4" s="46" t="s">
        <v>3</v>
      </c>
      <c r="E4" s="41" t="s">
        <v>2</v>
      </c>
    </row>
    <row r="5" spans="1:233" x14ac:dyDescent="0.25">
      <c r="A5" s="40"/>
      <c r="B5" s="42"/>
      <c r="C5" s="45"/>
      <c r="D5" s="54"/>
      <c r="E5" s="47"/>
    </row>
    <row r="6" spans="1:233" s="7" customFormat="1" ht="26.25" customHeight="1" x14ac:dyDescent="0.25">
      <c r="A6" s="33" t="s">
        <v>141</v>
      </c>
      <c r="B6" s="55" t="s">
        <v>4</v>
      </c>
      <c r="C6" s="60">
        <f>VLOOKUP(A6,'[1]Sys-Sch expend difference'!$A$4:$R$146,18,FALSE)</f>
        <v>6196</v>
      </c>
      <c r="D6" s="62">
        <f>VLOOKUP(A6,'[1]Sys-Sch expend difference'!$A$4:$F$146,6,FALSE)</f>
        <v>64151421</v>
      </c>
      <c r="E6" s="57">
        <f t="shared" ref="E6:E69" si="0">ROUND(D6/C6,2)</f>
        <v>10353.68</v>
      </c>
      <c r="F6" s="12"/>
      <c r="G6" s="12"/>
      <c r="H6" s="13"/>
      <c r="I6" s="14"/>
      <c r="J6" s="15"/>
      <c r="K6" s="15"/>
      <c r="L6" s="21"/>
      <c r="M6" s="21"/>
      <c r="N6" s="22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</row>
    <row r="7" spans="1:233" x14ac:dyDescent="0.25">
      <c r="A7" s="33" t="s">
        <v>142</v>
      </c>
      <c r="B7" s="43" t="s">
        <v>5</v>
      </c>
      <c r="C7" s="60">
        <f>VLOOKUP(A7,'[1]Sys-Sch expend difference'!$A$4:$R$146,18,FALSE)</f>
        <v>917</v>
      </c>
      <c r="D7" s="61">
        <f>VLOOKUP(A7,'[1]Sys-Sch expend difference'!$A$4:$F$146,6,FALSE)</f>
        <v>9200128.4199999999</v>
      </c>
      <c r="E7" s="35">
        <f t="shared" si="0"/>
        <v>10032.86</v>
      </c>
      <c r="F7" s="16"/>
      <c r="G7" s="12"/>
      <c r="H7" s="13"/>
      <c r="I7" s="14"/>
      <c r="J7" s="15"/>
      <c r="K7" s="15"/>
      <c r="L7" s="21"/>
      <c r="M7" s="21"/>
    </row>
    <row r="8" spans="1:233" x14ac:dyDescent="0.25">
      <c r="A8" s="33" t="s">
        <v>143</v>
      </c>
      <c r="B8" s="43" t="s">
        <v>6</v>
      </c>
      <c r="C8" s="60">
        <f>VLOOKUP(A8,'[1]Sys-Sch expend difference'!$A$4:$R$146,18,FALSE)</f>
        <v>4495</v>
      </c>
      <c r="D8" s="61">
        <f>VLOOKUP(A8,'[1]Sys-Sch expend difference'!$A$4:$F$146,6,FALSE)</f>
        <v>57872904</v>
      </c>
      <c r="E8" s="35">
        <f t="shared" si="0"/>
        <v>12874.95</v>
      </c>
      <c r="F8" s="12"/>
      <c r="G8" s="12"/>
      <c r="H8" s="13"/>
      <c r="I8" s="14"/>
      <c r="J8" s="15"/>
      <c r="K8" s="15"/>
      <c r="L8" s="21"/>
      <c r="M8" s="21"/>
    </row>
    <row r="9" spans="1:233" x14ac:dyDescent="0.25">
      <c r="A9" s="33" t="s">
        <v>144</v>
      </c>
      <c r="B9" s="43" t="s">
        <v>7</v>
      </c>
      <c r="C9" s="60">
        <f>VLOOKUP(A9,'[1]Sys-Sch expend difference'!$A$4:$R$146,18,FALSE)</f>
        <v>8663</v>
      </c>
      <c r="D9" s="61">
        <f>VLOOKUP(A9,'[1]Sys-Sch expend difference'!$A$4:$F$146,6,FALSE)</f>
        <v>71117588.540000007</v>
      </c>
      <c r="E9" s="35">
        <f t="shared" si="0"/>
        <v>8209.35</v>
      </c>
      <c r="F9" s="12"/>
      <c r="G9" s="12"/>
      <c r="H9" s="13"/>
      <c r="I9" s="14"/>
      <c r="J9" s="15"/>
      <c r="K9" s="15"/>
      <c r="L9" s="21"/>
      <c r="M9" s="21"/>
    </row>
    <row r="10" spans="1:233" x14ac:dyDescent="0.25">
      <c r="A10" s="33" t="s">
        <v>145</v>
      </c>
      <c r="B10" s="43" t="s">
        <v>8</v>
      </c>
      <c r="C10" s="60">
        <f>VLOOKUP(A10,'[1]Sys-Sch expend difference'!$A$4:$R$146,18,FALSE)</f>
        <v>2151</v>
      </c>
      <c r="D10" s="61">
        <f>VLOOKUP(A10,'[1]Sys-Sch expend difference'!$A$4:$F$146,6,FALSE)</f>
        <v>21791704.049999997</v>
      </c>
      <c r="E10" s="35">
        <f t="shared" si="0"/>
        <v>10130.959999999999</v>
      </c>
      <c r="F10" s="12"/>
      <c r="G10" s="12"/>
      <c r="H10" s="13"/>
      <c r="I10" s="14"/>
      <c r="J10" s="15"/>
      <c r="K10" s="15"/>
      <c r="L10" s="21"/>
      <c r="M10" s="21"/>
    </row>
    <row r="11" spans="1:233" x14ac:dyDescent="0.25">
      <c r="A11" s="33" t="s">
        <v>146</v>
      </c>
      <c r="B11" s="43" t="s">
        <v>9</v>
      </c>
      <c r="C11" s="60">
        <f>VLOOKUP(A11,'[1]Sys-Sch expend difference'!$A$4:$R$146,18,FALSE)</f>
        <v>1627</v>
      </c>
      <c r="D11" s="61">
        <f>VLOOKUP(A11,'[1]Sys-Sch expend difference'!$A$4:$F$146,6,FALSE)</f>
        <v>17571068.41</v>
      </c>
      <c r="E11" s="35">
        <f t="shared" si="0"/>
        <v>10799.67</v>
      </c>
      <c r="F11" s="12"/>
      <c r="G11" s="12"/>
      <c r="H11" s="13"/>
      <c r="I11" s="14"/>
      <c r="J11" s="15"/>
      <c r="K11" s="15"/>
      <c r="L11" s="21"/>
      <c r="M11" s="21"/>
    </row>
    <row r="12" spans="1:233" x14ac:dyDescent="0.25">
      <c r="A12" s="33" t="s">
        <v>147</v>
      </c>
      <c r="B12" s="43" t="s">
        <v>10</v>
      </c>
      <c r="C12" s="60">
        <f>VLOOKUP(A12,'[1]Sys-Sch expend difference'!$A$4:$R$146,18,FALSE)</f>
        <v>10434</v>
      </c>
      <c r="D12" s="61">
        <f>VLOOKUP(A12,'[1]Sys-Sch expend difference'!$A$4:$F$146,6,FALSE)</f>
        <v>100139292.08000001</v>
      </c>
      <c r="E12" s="35">
        <f t="shared" si="0"/>
        <v>9597.4</v>
      </c>
      <c r="F12" s="12"/>
      <c r="G12" s="12"/>
      <c r="H12" s="13"/>
      <c r="I12" s="14"/>
      <c r="J12" s="15"/>
      <c r="K12" s="15"/>
      <c r="L12" s="21"/>
      <c r="M12" s="21"/>
    </row>
    <row r="13" spans="1:233" x14ac:dyDescent="0.25">
      <c r="A13" s="33" t="s">
        <v>148</v>
      </c>
      <c r="B13" s="43" t="s">
        <v>11</v>
      </c>
      <c r="C13" s="60">
        <f>VLOOKUP(A13,'[1]Sys-Sch expend difference'!$A$4:$R$146,18,FALSE)</f>
        <v>2043</v>
      </c>
      <c r="D13" s="61">
        <f>VLOOKUP(A13,'[1]Sys-Sch expend difference'!$A$4:$F$146,6,FALSE)</f>
        <v>23279689.41</v>
      </c>
      <c r="E13" s="35">
        <f t="shared" si="0"/>
        <v>11394.86</v>
      </c>
      <c r="F13" s="12"/>
      <c r="G13" s="12"/>
      <c r="H13" s="13"/>
      <c r="I13" s="14"/>
      <c r="J13" s="15"/>
      <c r="K13" s="15"/>
      <c r="L13" s="21"/>
      <c r="M13" s="21"/>
    </row>
    <row r="14" spans="1:233" x14ac:dyDescent="0.25">
      <c r="A14" s="33" t="s">
        <v>149</v>
      </c>
      <c r="B14" s="43" t="s">
        <v>12</v>
      </c>
      <c r="C14" s="60">
        <f>VLOOKUP(A14,'[1]Sys-Sch expend difference'!$A$4:$R$146,18,FALSE)</f>
        <v>5290</v>
      </c>
      <c r="D14" s="61">
        <f>VLOOKUP(A14,'[1]Sys-Sch expend difference'!$A$4:$F$146,6,FALSE)</f>
        <v>57357265.439999998</v>
      </c>
      <c r="E14" s="35">
        <f t="shared" si="0"/>
        <v>10842.58</v>
      </c>
      <c r="F14" s="12"/>
      <c r="G14" s="12"/>
      <c r="H14" s="13"/>
      <c r="I14" s="14"/>
      <c r="J14" s="15"/>
      <c r="K14" s="15"/>
      <c r="L14" s="21"/>
      <c r="M14" s="21"/>
    </row>
    <row r="15" spans="1:233" x14ac:dyDescent="0.25">
      <c r="A15" s="33" t="s">
        <v>150</v>
      </c>
      <c r="B15" s="43" t="s">
        <v>13</v>
      </c>
      <c r="C15" s="60">
        <f>VLOOKUP(A15,'[1]Sys-Sch expend difference'!$A$4:$R$146,18,FALSE)</f>
        <v>10030</v>
      </c>
      <c r="D15" s="61">
        <f>VLOOKUP(A15,'[1]Sys-Sch expend difference'!$A$4:$F$146,6,FALSE)</f>
        <v>84352528.37999998</v>
      </c>
      <c r="E15" s="35">
        <f t="shared" si="0"/>
        <v>8410.02</v>
      </c>
      <c r="F15" s="12"/>
      <c r="G15" s="12"/>
      <c r="H15" s="13"/>
      <c r="I15" s="14"/>
      <c r="J15" s="15"/>
      <c r="K15" s="15"/>
      <c r="L15" s="21"/>
      <c r="M15" s="21"/>
    </row>
    <row r="16" spans="1:233" x14ac:dyDescent="0.25">
      <c r="A16" s="33" t="s">
        <v>151</v>
      </c>
      <c r="B16" s="43" t="s">
        <v>14</v>
      </c>
      <c r="C16" s="60">
        <f>VLOOKUP(A16,'[1]Sys-Sch expend difference'!$A$4:$R$146,18,FALSE)</f>
        <v>5528</v>
      </c>
      <c r="D16" s="61">
        <f>VLOOKUP(A16,'[1]Sys-Sch expend difference'!$A$4:$F$146,6,FALSE)</f>
        <v>54046131.920000032</v>
      </c>
      <c r="E16" s="35">
        <f t="shared" si="0"/>
        <v>9776.7999999999993</v>
      </c>
      <c r="F16" s="12"/>
      <c r="G16" s="12"/>
      <c r="H16" s="13"/>
      <c r="I16" s="14"/>
      <c r="J16" s="15"/>
      <c r="K16" s="15"/>
      <c r="L16" s="21"/>
      <c r="M16" s="21"/>
    </row>
    <row r="17" spans="1:13" x14ac:dyDescent="0.25">
      <c r="A17" s="33" t="s">
        <v>152</v>
      </c>
      <c r="B17" s="43" t="s">
        <v>15</v>
      </c>
      <c r="C17" s="60">
        <f>VLOOKUP(A17,'[1]Sys-Sch expend difference'!$A$4:$R$146,18,FALSE)</f>
        <v>5186</v>
      </c>
      <c r="D17" s="61">
        <f>VLOOKUP(A17,'[1]Sys-Sch expend difference'!$A$4:$F$146,6,FALSE)</f>
        <v>47484044.809999965</v>
      </c>
      <c r="E17" s="35">
        <f t="shared" si="0"/>
        <v>9156.2000000000007</v>
      </c>
      <c r="F17" s="12"/>
      <c r="G17" s="12"/>
      <c r="H17" s="13"/>
      <c r="I17" s="14"/>
      <c r="J17" s="15"/>
      <c r="K17" s="15"/>
      <c r="L17" s="21"/>
      <c r="M17" s="21"/>
    </row>
    <row r="18" spans="1:13" x14ac:dyDescent="0.25">
      <c r="A18" s="33" t="s">
        <v>153</v>
      </c>
      <c r="B18" s="43" t="s">
        <v>16</v>
      </c>
      <c r="C18" s="60">
        <f>VLOOKUP(A18,'[1]Sys-Sch expend difference'!$A$4:$R$146,18,FALSE)</f>
        <v>1876</v>
      </c>
      <c r="D18" s="61">
        <f>VLOOKUP(A18,'[1]Sys-Sch expend difference'!$A$4:$F$146,6,FALSE)</f>
        <v>17342317.940000001</v>
      </c>
      <c r="E18" s="35">
        <f t="shared" si="0"/>
        <v>9244.31</v>
      </c>
      <c r="F18" s="12"/>
      <c r="G18" s="12"/>
      <c r="H18" s="13"/>
      <c r="I18" s="14"/>
      <c r="J18" s="15"/>
      <c r="K18" s="15"/>
      <c r="L18" s="21"/>
      <c r="M18" s="21"/>
    </row>
    <row r="19" spans="1:13" x14ac:dyDescent="0.25">
      <c r="A19" s="33" t="s">
        <v>154</v>
      </c>
      <c r="B19" s="43" t="s">
        <v>17</v>
      </c>
      <c r="C19" s="60">
        <f>VLOOKUP(A19,'[1]Sys-Sch expend difference'!$A$4:$R$146,18,FALSE)</f>
        <v>0</v>
      </c>
      <c r="D19" s="61">
        <f>VLOOKUP(A19,'[1]Sys-Sch expend difference'!$A$4:$F$146,6,FALSE)</f>
        <v>3299424.2299999986</v>
      </c>
      <c r="E19" s="58" t="s">
        <v>303</v>
      </c>
      <c r="F19" s="12"/>
      <c r="G19" s="12"/>
      <c r="H19" s="17"/>
      <c r="I19" s="17"/>
      <c r="J19" s="15"/>
      <c r="K19" s="15"/>
      <c r="L19" s="21"/>
      <c r="M19" s="23"/>
    </row>
    <row r="20" spans="1:13" x14ac:dyDescent="0.25">
      <c r="A20" s="33" t="s">
        <v>155</v>
      </c>
      <c r="B20" s="43" t="s">
        <v>18</v>
      </c>
      <c r="C20" s="60">
        <f>VLOOKUP(A20,'[1]Sys-Sch expend difference'!$A$4:$R$146,18,FALSE)</f>
        <v>639</v>
      </c>
      <c r="D20" s="61">
        <f>VLOOKUP(A20,'[1]Sys-Sch expend difference'!$A$4:$F$146,6,FALSE)</f>
        <v>5614271</v>
      </c>
      <c r="E20" s="35">
        <f t="shared" si="0"/>
        <v>8786.0300000000007</v>
      </c>
      <c r="F20" s="12"/>
      <c r="G20" s="12"/>
      <c r="H20" s="13"/>
      <c r="I20" s="14"/>
      <c r="J20" s="15"/>
      <c r="K20" s="15"/>
      <c r="L20" s="21"/>
      <c r="M20" s="21"/>
    </row>
    <row r="21" spans="1:13" x14ac:dyDescent="0.25">
      <c r="A21" s="33" t="s">
        <v>156</v>
      </c>
      <c r="B21" s="43" t="s">
        <v>19</v>
      </c>
      <c r="C21" s="60">
        <f>VLOOKUP(A21,'[1]Sys-Sch expend difference'!$A$4:$R$146,18,FALSE)</f>
        <v>1281</v>
      </c>
      <c r="D21" s="61">
        <f>VLOOKUP(A21,'[1]Sys-Sch expend difference'!$A$4:$F$146,6,FALSE)</f>
        <v>11156657</v>
      </c>
      <c r="E21" s="35">
        <f t="shared" si="0"/>
        <v>8709.33</v>
      </c>
      <c r="F21" s="12"/>
      <c r="G21" s="12"/>
      <c r="H21" s="13"/>
      <c r="I21" s="14"/>
      <c r="J21" s="15"/>
      <c r="K21" s="15"/>
      <c r="L21" s="21"/>
      <c r="M21" s="21"/>
    </row>
    <row r="22" spans="1:13" x14ac:dyDescent="0.25">
      <c r="A22" s="33" t="s">
        <v>157</v>
      </c>
      <c r="B22" s="43" t="s">
        <v>20</v>
      </c>
      <c r="C22" s="60">
        <f>VLOOKUP(A22,'[1]Sys-Sch expend difference'!$A$4:$R$146,18,FALSE)</f>
        <v>1246</v>
      </c>
      <c r="D22" s="61">
        <f>VLOOKUP(A22,'[1]Sys-Sch expend difference'!$A$4:$F$146,6,FALSE)</f>
        <v>10897520</v>
      </c>
      <c r="E22" s="35">
        <f t="shared" si="0"/>
        <v>8746</v>
      </c>
      <c r="F22" s="12"/>
      <c r="G22" s="12"/>
      <c r="H22" s="13"/>
      <c r="I22" s="14"/>
      <c r="J22" s="15"/>
      <c r="K22" s="15"/>
      <c r="L22" s="21"/>
      <c r="M22" s="21"/>
    </row>
    <row r="23" spans="1:13" x14ac:dyDescent="0.25">
      <c r="A23" s="33" t="s">
        <v>158</v>
      </c>
      <c r="B23" s="43" t="s">
        <v>21</v>
      </c>
      <c r="C23" s="60">
        <f>VLOOKUP(A23,'[1]Sys-Sch expend difference'!$A$4:$R$146,18,FALSE)</f>
        <v>333</v>
      </c>
      <c r="D23" s="61">
        <f>VLOOKUP(A23,'[1]Sys-Sch expend difference'!$A$4:$F$146,6,FALSE)</f>
        <v>3052922</v>
      </c>
      <c r="E23" s="35">
        <f t="shared" si="0"/>
        <v>9167.93</v>
      </c>
      <c r="F23" s="12"/>
      <c r="G23" s="12"/>
      <c r="H23" s="13"/>
      <c r="I23" s="14"/>
      <c r="J23" s="15"/>
      <c r="K23" s="15"/>
      <c r="L23" s="21"/>
      <c r="M23" s="21"/>
    </row>
    <row r="24" spans="1:13" x14ac:dyDescent="0.25">
      <c r="A24" s="33" t="s">
        <v>159</v>
      </c>
      <c r="B24" s="43" t="s">
        <v>22</v>
      </c>
      <c r="C24" s="60">
        <f>VLOOKUP(A24,'[1]Sys-Sch expend difference'!$A$4:$R$146,18,FALSE)</f>
        <v>867</v>
      </c>
      <c r="D24" s="61">
        <f>VLOOKUP(A24,'[1]Sys-Sch expend difference'!$A$4:$F$146,6,FALSE)</f>
        <v>8093319.4199999999</v>
      </c>
      <c r="E24" s="35">
        <f t="shared" si="0"/>
        <v>9334.86</v>
      </c>
      <c r="F24" s="12"/>
      <c r="G24" s="12"/>
      <c r="H24" s="13"/>
      <c r="I24" s="14"/>
      <c r="J24" s="15"/>
      <c r="K24" s="15"/>
      <c r="L24" s="21"/>
      <c r="M24" s="21"/>
    </row>
    <row r="25" spans="1:13" x14ac:dyDescent="0.25">
      <c r="A25" s="28" t="s">
        <v>175</v>
      </c>
      <c r="B25" s="43" t="s">
        <v>23</v>
      </c>
      <c r="C25" s="60">
        <f>VLOOKUP(A25,'[1]Sys-Sch expend difference'!$A$4:$R$146,18,FALSE)</f>
        <v>4859</v>
      </c>
      <c r="D25" s="61">
        <f>VLOOKUP(A25,'[1]Sys-Sch expend difference'!$A$4:$F$146,6,FALSE)</f>
        <v>48620146.470000006</v>
      </c>
      <c r="E25" s="35">
        <f t="shared" si="0"/>
        <v>10006.200000000001</v>
      </c>
      <c r="F25" s="12"/>
      <c r="G25" s="12"/>
      <c r="H25" s="13"/>
      <c r="I25" s="14"/>
      <c r="J25" s="15"/>
      <c r="K25" s="15"/>
      <c r="L25" s="21"/>
      <c r="M25" s="21"/>
    </row>
    <row r="26" spans="1:13" x14ac:dyDescent="0.25">
      <c r="A26" s="28" t="s">
        <v>176</v>
      </c>
      <c r="B26" s="43" t="s">
        <v>24</v>
      </c>
      <c r="C26" s="60">
        <f>VLOOKUP(A26,'[1]Sys-Sch expend difference'!$A$4:$R$146,18,FALSE)</f>
        <v>2490</v>
      </c>
      <c r="D26" s="61">
        <f>VLOOKUP(A26,'[1]Sys-Sch expend difference'!$A$4:$F$146,6,FALSE)</f>
        <v>24572822.390000004</v>
      </c>
      <c r="E26" s="35">
        <f t="shared" si="0"/>
        <v>9868.6</v>
      </c>
      <c r="F26" s="12"/>
      <c r="G26" s="12"/>
      <c r="H26" s="13"/>
      <c r="I26" s="14"/>
      <c r="J26" s="15"/>
      <c r="K26" s="15"/>
      <c r="L26" s="21"/>
      <c r="M26" s="21"/>
    </row>
    <row r="27" spans="1:13" x14ac:dyDescent="0.25">
      <c r="A27" s="28" t="s">
        <v>177</v>
      </c>
      <c r="B27" s="43" t="s">
        <v>25</v>
      </c>
      <c r="C27" s="60">
        <f>VLOOKUP(A27,'[1]Sys-Sch expend difference'!$A$4:$R$146,18,FALSE)</f>
        <v>5900</v>
      </c>
      <c r="D27" s="61">
        <f>VLOOKUP(A27,'[1]Sys-Sch expend difference'!$A$4:$F$146,6,FALSE)</f>
        <v>51939582.670000002</v>
      </c>
      <c r="E27" s="35">
        <f t="shared" si="0"/>
        <v>8803.32</v>
      </c>
      <c r="F27" s="12"/>
      <c r="G27" s="12"/>
      <c r="H27" s="13"/>
      <c r="I27" s="14"/>
      <c r="J27" s="15"/>
      <c r="K27" s="15"/>
      <c r="L27" s="21"/>
      <c r="M27" s="21"/>
    </row>
    <row r="28" spans="1:13" x14ac:dyDescent="0.25">
      <c r="A28" s="28" t="s">
        <v>178</v>
      </c>
      <c r="B28" s="43" t="s">
        <v>26</v>
      </c>
      <c r="C28" s="60">
        <f>VLOOKUP(A28,'[1]Sys-Sch expend difference'!$A$4:$R$146,18,FALSE)</f>
        <v>2744</v>
      </c>
      <c r="D28" s="61">
        <f>VLOOKUP(A28,'[1]Sys-Sch expend difference'!$A$4:$F$146,6,FALSE)</f>
        <v>23277725</v>
      </c>
      <c r="E28" s="35">
        <f t="shared" si="0"/>
        <v>8483.14</v>
      </c>
      <c r="F28" s="12"/>
      <c r="G28" s="12"/>
      <c r="H28" s="13"/>
      <c r="I28" s="14"/>
      <c r="J28" s="15"/>
      <c r="K28" s="15"/>
      <c r="L28" s="21"/>
      <c r="M28" s="21"/>
    </row>
    <row r="29" spans="1:13" x14ac:dyDescent="0.25">
      <c r="A29" s="28" t="s">
        <v>179</v>
      </c>
      <c r="B29" s="43" t="s">
        <v>27</v>
      </c>
      <c r="C29" s="60">
        <f>VLOOKUP(A29,'[1]Sys-Sch expend difference'!$A$4:$R$146,18,FALSE)</f>
        <v>4001</v>
      </c>
      <c r="D29" s="61">
        <f>VLOOKUP(A29,'[1]Sys-Sch expend difference'!$A$4:$F$146,6,FALSE)</f>
        <v>38327676.530000001</v>
      </c>
      <c r="E29" s="35">
        <f t="shared" si="0"/>
        <v>9579.52</v>
      </c>
      <c r="F29" s="12"/>
      <c r="G29" s="12"/>
      <c r="H29" s="13"/>
      <c r="I29" s="14"/>
      <c r="J29" s="15"/>
      <c r="K29" s="15"/>
      <c r="L29" s="21"/>
      <c r="M29" s="21"/>
    </row>
    <row r="30" spans="1:13" x14ac:dyDescent="0.25">
      <c r="A30" s="28" t="s">
        <v>180</v>
      </c>
      <c r="B30" s="43" t="s">
        <v>28</v>
      </c>
      <c r="C30" s="60">
        <f>VLOOKUP(A30,'[1]Sys-Sch expend difference'!$A$4:$R$146,18,FALSE)</f>
        <v>1083</v>
      </c>
      <c r="D30" s="61">
        <f>VLOOKUP(A30,'[1]Sys-Sch expend difference'!$A$4:$F$146,6,FALSE)</f>
        <v>9946349.0799999982</v>
      </c>
      <c r="E30" s="35">
        <f t="shared" si="0"/>
        <v>9184.07</v>
      </c>
      <c r="F30" s="12"/>
      <c r="G30" s="12"/>
      <c r="H30" s="13"/>
      <c r="I30" s="14"/>
      <c r="J30" s="15"/>
      <c r="K30" s="15"/>
      <c r="L30" s="21"/>
      <c r="M30" s="21"/>
    </row>
    <row r="31" spans="1:13" x14ac:dyDescent="0.25">
      <c r="A31" s="28" t="s">
        <v>181</v>
      </c>
      <c r="B31" s="43" t="s">
        <v>29</v>
      </c>
      <c r="C31" s="60">
        <f>VLOOKUP(A31,'[1]Sys-Sch expend difference'!$A$4:$R$146,18,FALSE)</f>
        <v>4372</v>
      </c>
      <c r="D31" s="61">
        <f>VLOOKUP(A31,'[1]Sys-Sch expend difference'!$A$4:$F$146,6,FALSE)</f>
        <v>41647317.590000018</v>
      </c>
      <c r="E31" s="35">
        <f t="shared" si="0"/>
        <v>9525.92</v>
      </c>
      <c r="F31" s="12"/>
      <c r="G31" s="12"/>
      <c r="H31" s="13"/>
      <c r="I31" s="14"/>
      <c r="J31" s="15"/>
      <c r="K31" s="15"/>
      <c r="L31" s="21"/>
      <c r="M31" s="21"/>
    </row>
    <row r="32" spans="1:13" x14ac:dyDescent="0.25">
      <c r="A32" s="29" t="s">
        <v>182</v>
      </c>
      <c r="B32" s="43" t="s">
        <v>30</v>
      </c>
      <c r="C32" s="60">
        <f>VLOOKUP(A32,'[1]Sys-Sch expend difference'!$A$4:$R$146,18,FALSE)</f>
        <v>675</v>
      </c>
      <c r="D32" s="61">
        <f>VLOOKUP(A32,'[1]Sys-Sch expend difference'!$A$4:$F$146,6,FALSE)</f>
        <v>6611133.6900000004</v>
      </c>
      <c r="E32" s="35">
        <f t="shared" si="0"/>
        <v>9794.27</v>
      </c>
      <c r="F32" s="12"/>
      <c r="G32" s="12"/>
      <c r="H32" s="13"/>
      <c r="I32" s="14"/>
      <c r="J32" s="15"/>
      <c r="K32" s="15"/>
      <c r="L32" s="21"/>
      <c r="M32" s="21"/>
    </row>
    <row r="33" spans="1:13" x14ac:dyDescent="0.25">
      <c r="A33" s="28" t="s">
        <v>183</v>
      </c>
      <c r="B33" s="43" t="s">
        <v>31</v>
      </c>
      <c r="C33" s="60">
        <f>VLOOKUP(A33,'[1]Sys-Sch expend difference'!$A$4:$R$146,18,FALSE)</f>
        <v>4271</v>
      </c>
      <c r="D33" s="61">
        <f>VLOOKUP(A33,'[1]Sys-Sch expend difference'!$A$4:$F$146,6,FALSE)</f>
        <v>40449051.490000002</v>
      </c>
      <c r="E33" s="35">
        <f t="shared" si="0"/>
        <v>9470.6299999999992</v>
      </c>
      <c r="F33" s="12"/>
      <c r="G33" s="12"/>
      <c r="H33" s="13"/>
      <c r="I33" s="14"/>
      <c r="J33" s="15"/>
      <c r="K33" s="15"/>
      <c r="L33" s="21"/>
      <c r="M33" s="21"/>
    </row>
    <row r="34" spans="1:13" x14ac:dyDescent="0.25">
      <c r="A34" s="28" t="s">
        <v>184</v>
      </c>
      <c r="B34" s="43" t="s">
        <v>32</v>
      </c>
      <c r="C34" s="60">
        <f>VLOOKUP(A34,'[1]Sys-Sch expend difference'!$A$4:$R$146,18,FALSE)</f>
        <v>1342</v>
      </c>
      <c r="D34" s="61">
        <f>VLOOKUP(A34,'[1]Sys-Sch expend difference'!$A$4:$F$146,6,FALSE)</f>
        <v>15025775.990000002</v>
      </c>
      <c r="E34" s="35">
        <f t="shared" si="0"/>
        <v>11196.55</v>
      </c>
      <c r="F34" s="12"/>
      <c r="G34" s="12"/>
      <c r="H34" s="13"/>
      <c r="I34" s="14"/>
      <c r="J34" s="15"/>
      <c r="K34" s="15"/>
      <c r="L34" s="21"/>
      <c r="M34" s="21"/>
    </row>
    <row r="35" spans="1:13" x14ac:dyDescent="0.25">
      <c r="A35" s="28" t="s">
        <v>185</v>
      </c>
      <c r="B35" s="43" t="s">
        <v>33</v>
      </c>
      <c r="C35" s="60">
        <f>VLOOKUP(A35,'[1]Sys-Sch expend difference'!$A$4:$R$146,18,FALSE)</f>
        <v>3446</v>
      </c>
      <c r="D35" s="61">
        <f>VLOOKUP(A35,'[1]Sys-Sch expend difference'!$A$4:$F$146,6,FALSE)</f>
        <v>36911257.93999999</v>
      </c>
      <c r="E35" s="35">
        <f t="shared" si="0"/>
        <v>10711.33</v>
      </c>
      <c r="F35" s="12"/>
      <c r="G35" s="12"/>
      <c r="H35" s="13"/>
      <c r="I35" s="14"/>
      <c r="J35" s="15"/>
      <c r="K35" s="15"/>
      <c r="L35" s="21"/>
      <c r="M35" s="21"/>
    </row>
    <row r="36" spans="1:13" x14ac:dyDescent="0.25">
      <c r="A36" s="28" t="s">
        <v>186</v>
      </c>
      <c r="B36" s="43" t="s">
        <v>34</v>
      </c>
      <c r="C36" s="60">
        <f>VLOOKUP(A36,'[1]Sys-Sch expend difference'!$A$4:$R$146,18,FALSE)</f>
        <v>1949</v>
      </c>
      <c r="D36" s="61">
        <f>VLOOKUP(A36,'[1]Sys-Sch expend difference'!$A$4:$F$146,6,FALSE)</f>
        <v>16934687.300000004</v>
      </c>
      <c r="E36" s="35">
        <f t="shared" si="0"/>
        <v>8688.91</v>
      </c>
      <c r="F36" s="12"/>
      <c r="G36" s="12"/>
      <c r="H36" s="13"/>
      <c r="I36" s="14"/>
      <c r="J36" s="15"/>
      <c r="K36" s="15"/>
      <c r="L36" s="21"/>
      <c r="M36" s="21"/>
    </row>
    <row r="37" spans="1:13" x14ac:dyDescent="0.25">
      <c r="A37" s="28" t="s">
        <v>187</v>
      </c>
      <c r="B37" s="43" t="s">
        <v>35</v>
      </c>
      <c r="C37" s="60">
        <f>VLOOKUP(A37,'[1]Sys-Sch expend difference'!$A$4:$R$146,18,FALSE)</f>
        <v>573</v>
      </c>
      <c r="D37" s="61">
        <f>VLOOKUP(A37,'[1]Sys-Sch expend difference'!$A$4:$F$146,6,FALSE)</f>
        <v>5415685.0899999999</v>
      </c>
      <c r="E37" s="35">
        <f t="shared" si="0"/>
        <v>9451.4599999999991</v>
      </c>
      <c r="F37" s="12"/>
      <c r="G37" s="12"/>
      <c r="H37" s="13"/>
      <c r="I37" s="14"/>
      <c r="J37" s="15"/>
      <c r="K37" s="15"/>
      <c r="L37" s="21"/>
      <c r="M37" s="21"/>
    </row>
    <row r="38" spans="1:13" x14ac:dyDescent="0.25">
      <c r="A38" s="28" t="s">
        <v>188</v>
      </c>
      <c r="B38" s="43" t="s">
        <v>36</v>
      </c>
      <c r="C38" s="60">
        <f>VLOOKUP(A38,'[1]Sys-Sch expend difference'!$A$4:$R$146,18,FALSE)</f>
        <v>369</v>
      </c>
      <c r="D38" s="61">
        <f>VLOOKUP(A38,'[1]Sys-Sch expend difference'!$A$4:$F$146,6,FALSE)</f>
        <v>3437240.35</v>
      </c>
      <c r="E38" s="35">
        <f t="shared" si="0"/>
        <v>9315.01</v>
      </c>
      <c r="F38" s="12"/>
      <c r="G38" s="12"/>
      <c r="H38" s="13"/>
      <c r="I38" s="14"/>
      <c r="J38" s="15"/>
      <c r="K38" s="15"/>
      <c r="L38" s="21"/>
      <c r="M38" s="21"/>
    </row>
    <row r="39" spans="1:13" x14ac:dyDescent="0.25">
      <c r="A39" s="28" t="s">
        <v>189</v>
      </c>
      <c r="B39" s="43" t="s">
        <v>37</v>
      </c>
      <c r="C39" s="60">
        <f>VLOOKUP(A39,'[1]Sys-Sch expend difference'!$A$4:$R$146,18,FALSE)</f>
        <v>7142</v>
      </c>
      <c r="D39" s="61">
        <f>VLOOKUP(A39,'[1]Sys-Sch expend difference'!$A$4:$F$146,6,FALSE)</f>
        <v>61768622.789999992</v>
      </c>
      <c r="E39" s="35">
        <f t="shared" si="0"/>
        <v>8648.65</v>
      </c>
      <c r="F39" s="12"/>
      <c r="G39" s="12"/>
      <c r="H39" s="13"/>
      <c r="I39" s="14"/>
      <c r="J39" s="15"/>
      <c r="K39" s="15"/>
      <c r="L39" s="21"/>
      <c r="M39" s="21"/>
    </row>
    <row r="40" spans="1:13" x14ac:dyDescent="0.25">
      <c r="A40" s="29" t="s">
        <v>190</v>
      </c>
      <c r="B40" s="43" t="s">
        <v>38</v>
      </c>
      <c r="C40" s="60">
        <f>VLOOKUP(A40,'[1]Sys-Sch expend difference'!$A$4:$R$146,18,FALSE)</f>
        <v>81388</v>
      </c>
      <c r="D40" s="61">
        <f>VLOOKUP(A40,'[1]Sys-Sch expend difference'!$A$4:$F$146,6,FALSE)</f>
        <v>1038275519.5599999</v>
      </c>
      <c r="E40" s="35">
        <f t="shared" si="0"/>
        <v>12757.11</v>
      </c>
      <c r="F40" s="12"/>
      <c r="G40" s="12"/>
      <c r="H40" s="13"/>
      <c r="I40" s="14"/>
      <c r="J40" s="15"/>
      <c r="K40" s="15"/>
      <c r="L40" s="21"/>
      <c r="M40" s="21"/>
    </row>
    <row r="41" spans="1:13" x14ac:dyDescent="0.25">
      <c r="A41" s="28" t="s">
        <v>191</v>
      </c>
      <c r="B41" s="43" t="s">
        <v>39</v>
      </c>
      <c r="C41" s="60">
        <f>VLOOKUP(A41,'[1]Sys-Sch expend difference'!$A$4:$R$146,18,FALSE)</f>
        <v>1515</v>
      </c>
      <c r="D41" s="61">
        <f>VLOOKUP(A41,'[1]Sys-Sch expend difference'!$A$4:$F$146,6,FALSE)</f>
        <v>14069297</v>
      </c>
      <c r="E41" s="35">
        <f t="shared" si="0"/>
        <v>9286.66</v>
      </c>
      <c r="F41" s="12"/>
      <c r="G41" s="12"/>
      <c r="H41" s="13"/>
      <c r="I41" s="14"/>
      <c r="J41" s="15"/>
      <c r="K41" s="15"/>
      <c r="L41" s="21"/>
      <c r="M41" s="21"/>
    </row>
    <row r="42" spans="1:13" x14ac:dyDescent="0.25">
      <c r="A42" s="28" t="s">
        <v>192</v>
      </c>
      <c r="B42" s="43" t="s">
        <v>40</v>
      </c>
      <c r="C42" s="60">
        <f>VLOOKUP(A42,'[1]Sys-Sch expend difference'!$A$4:$R$146,18,FALSE)</f>
        <v>2814</v>
      </c>
      <c r="D42" s="61">
        <f>VLOOKUP(A42,'[1]Sys-Sch expend difference'!$A$4:$F$146,6,FALSE)</f>
        <v>23806205.32</v>
      </c>
      <c r="E42" s="35">
        <f t="shared" si="0"/>
        <v>8459.92</v>
      </c>
      <c r="F42" s="12"/>
      <c r="G42" s="12"/>
      <c r="H42" s="13"/>
      <c r="I42" s="14"/>
      <c r="J42" s="15"/>
      <c r="K42" s="15"/>
      <c r="L42" s="21"/>
      <c r="M42" s="21"/>
    </row>
    <row r="43" spans="1:13" x14ac:dyDescent="0.25">
      <c r="A43" s="28" t="s">
        <v>193</v>
      </c>
      <c r="B43" s="43" t="s">
        <v>41</v>
      </c>
      <c r="C43" s="60">
        <f>VLOOKUP(A43,'[1]Sys-Sch expend difference'!$A$4:$R$146,18,FALSE)</f>
        <v>8112</v>
      </c>
      <c r="D43" s="61">
        <f>VLOOKUP(A43,'[1]Sys-Sch expend difference'!$A$4:$F$146,6,FALSE)</f>
        <v>75045380</v>
      </c>
      <c r="E43" s="35">
        <f t="shared" si="0"/>
        <v>9251.16</v>
      </c>
      <c r="F43" s="12"/>
      <c r="G43" s="12"/>
      <c r="H43" s="13"/>
      <c r="I43" s="14"/>
      <c r="J43" s="15"/>
      <c r="K43" s="15"/>
      <c r="L43" s="21"/>
      <c r="M43" s="21"/>
    </row>
    <row r="44" spans="1:13" x14ac:dyDescent="0.25">
      <c r="A44" s="28" t="s">
        <v>194</v>
      </c>
      <c r="B44" s="43" t="s">
        <v>42</v>
      </c>
      <c r="C44" s="60">
        <f>VLOOKUP(A44,'[1]Sys-Sch expend difference'!$A$4:$R$146,18,FALSE)</f>
        <v>3806</v>
      </c>
      <c r="D44" s="61">
        <f>VLOOKUP(A44,'[1]Sys-Sch expend difference'!$A$4:$F$146,6,FALSE)</f>
        <v>35670728</v>
      </c>
      <c r="E44" s="35">
        <f t="shared" si="0"/>
        <v>9372.24</v>
      </c>
      <c r="F44" s="12"/>
      <c r="G44" s="12"/>
      <c r="H44" s="13"/>
      <c r="I44" s="14"/>
      <c r="J44" s="15"/>
      <c r="K44" s="15"/>
      <c r="L44" s="21"/>
      <c r="M44" s="21"/>
    </row>
    <row r="45" spans="1:13" x14ac:dyDescent="0.25">
      <c r="A45" s="28" t="s">
        <v>195</v>
      </c>
      <c r="B45" s="43" t="s">
        <v>43</v>
      </c>
      <c r="C45" s="60">
        <f>VLOOKUP(A45,'[1]Sys-Sch expend difference'!$A$4:$R$146,18,FALSE)</f>
        <v>2527</v>
      </c>
      <c r="D45" s="61">
        <f>VLOOKUP(A45,'[1]Sys-Sch expend difference'!$A$4:$F$146,6,FALSE)</f>
        <v>26605978</v>
      </c>
      <c r="E45" s="35">
        <f t="shared" si="0"/>
        <v>10528.68</v>
      </c>
      <c r="F45" s="12"/>
      <c r="G45" s="12"/>
      <c r="H45" s="13"/>
      <c r="I45" s="14"/>
      <c r="J45" s="15"/>
      <c r="K45" s="15"/>
      <c r="L45" s="21"/>
      <c r="M45" s="21"/>
    </row>
    <row r="46" spans="1:13" x14ac:dyDescent="0.25">
      <c r="A46" s="28" t="s">
        <v>196</v>
      </c>
      <c r="B46" s="43" t="s">
        <v>44</v>
      </c>
      <c r="C46" s="60">
        <f>VLOOKUP(A46,'[1]Sys-Sch expend difference'!$A$4:$R$146,18,FALSE)</f>
        <v>3313</v>
      </c>
      <c r="D46" s="61">
        <f>VLOOKUP(A46,'[1]Sys-Sch expend difference'!$A$4:$F$146,6,FALSE)</f>
        <v>30901153</v>
      </c>
      <c r="E46" s="35">
        <f t="shared" si="0"/>
        <v>9327.24</v>
      </c>
      <c r="F46" s="12"/>
      <c r="G46" s="12"/>
      <c r="H46" s="13"/>
      <c r="I46" s="14"/>
      <c r="J46" s="15"/>
      <c r="K46" s="15"/>
      <c r="L46" s="21"/>
      <c r="M46" s="21"/>
    </row>
    <row r="47" spans="1:13" x14ac:dyDescent="0.25">
      <c r="A47" s="28" t="s">
        <v>197</v>
      </c>
      <c r="B47" s="43" t="s">
        <v>45</v>
      </c>
      <c r="C47" s="60">
        <f>VLOOKUP(A47,'[1]Sys-Sch expend difference'!$A$4:$R$146,18,FALSE)</f>
        <v>2093</v>
      </c>
      <c r="D47" s="61">
        <f>VLOOKUP(A47,'[1]Sys-Sch expend difference'!$A$4:$F$146,6,FALSE)</f>
        <v>19468919.940000001</v>
      </c>
      <c r="E47" s="35">
        <f t="shared" si="0"/>
        <v>9301.92</v>
      </c>
      <c r="F47" s="12"/>
      <c r="G47" s="12"/>
      <c r="H47" s="13"/>
      <c r="I47" s="14"/>
      <c r="J47" s="15"/>
      <c r="K47" s="15"/>
      <c r="L47" s="21"/>
      <c r="M47" s="21"/>
    </row>
    <row r="48" spans="1:13" x14ac:dyDescent="0.25">
      <c r="A48" s="28" t="s">
        <v>198</v>
      </c>
      <c r="B48" s="43" t="s">
        <v>46</v>
      </c>
      <c r="C48" s="60">
        <f>VLOOKUP(A48,'[1]Sys-Sch expend difference'!$A$4:$R$146,18,FALSE)</f>
        <v>5153</v>
      </c>
      <c r="D48" s="61">
        <f>VLOOKUP(A48,'[1]Sys-Sch expend difference'!$A$4:$F$146,6,FALSE)</f>
        <v>49361404.969999999</v>
      </c>
      <c r="E48" s="35">
        <f t="shared" si="0"/>
        <v>9579.16</v>
      </c>
      <c r="F48" s="12"/>
      <c r="G48" s="12"/>
      <c r="H48" s="13"/>
      <c r="I48" s="14"/>
      <c r="J48" s="15"/>
      <c r="K48" s="15"/>
      <c r="L48" s="21"/>
      <c r="M48" s="21"/>
    </row>
    <row r="49" spans="1:13" x14ac:dyDescent="0.25">
      <c r="A49" s="28" t="s">
        <v>199</v>
      </c>
      <c r="B49" s="43" t="s">
        <v>47</v>
      </c>
      <c r="C49" s="60">
        <f>VLOOKUP(A49,'[1]Sys-Sch expend difference'!$A$4:$R$146,18,FALSE)</f>
        <v>1074</v>
      </c>
      <c r="D49" s="61">
        <f>VLOOKUP(A49,'[1]Sys-Sch expend difference'!$A$4:$F$146,6,FALSE)</f>
        <v>12027507.499999998</v>
      </c>
      <c r="E49" s="35">
        <f t="shared" si="0"/>
        <v>11198.8</v>
      </c>
      <c r="F49" s="12"/>
      <c r="G49" s="12"/>
      <c r="H49" s="13"/>
      <c r="I49" s="14"/>
      <c r="J49" s="15"/>
      <c r="K49" s="15"/>
      <c r="L49" s="21"/>
      <c r="M49" s="21"/>
    </row>
    <row r="50" spans="1:13" x14ac:dyDescent="0.25">
      <c r="A50" s="28" t="s">
        <v>200</v>
      </c>
      <c r="B50" s="43" t="s">
        <v>48</v>
      </c>
      <c r="C50" s="60">
        <f>VLOOKUP(A50,'[1]Sys-Sch expend difference'!$A$4:$R$146,18,FALSE)</f>
        <v>1883</v>
      </c>
      <c r="D50" s="61">
        <f>VLOOKUP(A50,'[1]Sys-Sch expend difference'!$A$4:$F$146,6,FALSE)</f>
        <v>17656682.100000001</v>
      </c>
      <c r="E50" s="35">
        <f t="shared" si="0"/>
        <v>9376.89</v>
      </c>
      <c r="F50" s="11"/>
      <c r="G50" s="12"/>
      <c r="H50" s="13"/>
      <c r="I50" s="14"/>
      <c r="J50" s="15"/>
      <c r="K50" s="15"/>
      <c r="L50" s="21"/>
      <c r="M50" s="21"/>
    </row>
    <row r="51" spans="1:13" x14ac:dyDescent="0.25">
      <c r="A51" s="28" t="s">
        <v>201</v>
      </c>
      <c r="B51" s="43" t="s">
        <v>49</v>
      </c>
      <c r="C51" s="60">
        <f>VLOOKUP(A51,'[1]Sys-Sch expend difference'!$A$4:$R$146,18,FALSE)</f>
        <v>1295</v>
      </c>
      <c r="D51" s="61">
        <f>VLOOKUP(A51,'[1]Sys-Sch expend difference'!$A$4:$F$146,6,FALSE)</f>
        <v>11679515.630000005</v>
      </c>
      <c r="E51" s="35">
        <f t="shared" si="0"/>
        <v>9018.93</v>
      </c>
      <c r="F51" s="12"/>
      <c r="G51" s="12"/>
      <c r="H51" s="13"/>
      <c r="I51" s="14"/>
      <c r="J51" s="15"/>
      <c r="K51" s="15"/>
      <c r="L51" s="21"/>
      <c r="M51" s="21"/>
    </row>
    <row r="52" spans="1:13" x14ac:dyDescent="0.25">
      <c r="A52" s="28" t="s">
        <v>202</v>
      </c>
      <c r="B52" s="43" t="s">
        <v>50</v>
      </c>
      <c r="C52" s="60">
        <f>VLOOKUP(A52,'[1]Sys-Sch expend difference'!$A$4:$R$146,18,FALSE)</f>
        <v>544</v>
      </c>
      <c r="D52" s="61">
        <f>VLOOKUP(A52,'[1]Sys-Sch expend difference'!$A$4:$F$146,6,FALSE)</f>
        <v>5342797.12</v>
      </c>
      <c r="E52" s="35">
        <f t="shared" si="0"/>
        <v>9821.32</v>
      </c>
      <c r="F52" s="12"/>
      <c r="G52" s="12"/>
      <c r="H52" s="13"/>
      <c r="I52" s="14"/>
      <c r="J52" s="15"/>
      <c r="K52" s="15"/>
      <c r="L52" s="21"/>
      <c r="M52" s="21"/>
    </row>
    <row r="53" spans="1:13" x14ac:dyDescent="0.25">
      <c r="A53" s="28" t="s">
        <v>203</v>
      </c>
      <c r="B53" s="43" t="s">
        <v>51</v>
      </c>
      <c r="C53" s="60">
        <f>VLOOKUP(A53,'[1]Sys-Sch expend difference'!$A$4:$R$146,18,FALSE)</f>
        <v>3920</v>
      </c>
      <c r="D53" s="61">
        <f>VLOOKUP(A53,'[1]Sys-Sch expend difference'!$A$4:$F$146,6,FALSE)</f>
        <v>31378376.68</v>
      </c>
      <c r="E53" s="35">
        <f t="shared" si="0"/>
        <v>8004.69</v>
      </c>
      <c r="F53" s="12"/>
      <c r="G53" s="12"/>
      <c r="H53" s="13"/>
      <c r="I53" s="14"/>
      <c r="J53" s="15"/>
      <c r="K53" s="15"/>
      <c r="L53" s="21"/>
      <c r="M53" s="21"/>
    </row>
    <row r="54" spans="1:13" x14ac:dyDescent="0.25">
      <c r="A54" s="28" t="s">
        <v>204</v>
      </c>
      <c r="B54" s="43" t="s">
        <v>52</v>
      </c>
      <c r="C54" s="60">
        <f>VLOOKUP(A54,'[1]Sys-Sch expend difference'!$A$4:$R$146,18,FALSE)</f>
        <v>3657</v>
      </c>
      <c r="D54" s="61">
        <f>VLOOKUP(A54,'[1]Sys-Sch expend difference'!$A$4:$F$146,6,FALSE)</f>
        <v>34670653.960000001</v>
      </c>
      <c r="E54" s="35">
        <f t="shared" si="0"/>
        <v>9480.6299999999992</v>
      </c>
      <c r="F54" s="12"/>
      <c r="G54" s="12"/>
      <c r="H54" s="13"/>
      <c r="I54" s="14"/>
      <c r="J54" s="15"/>
      <c r="K54" s="15"/>
      <c r="L54" s="21"/>
      <c r="M54" s="21"/>
    </row>
    <row r="55" spans="1:13" x14ac:dyDescent="0.25">
      <c r="A55" s="28" t="s">
        <v>205</v>
      </c>
      <c r="B55" s="43" t="s">
        <v>53</v>
      </c>
      <c r="C55" s="60">
        <f>VLOOKUP(A55,'[1]Sys-Sch expend difference'!$A$4:$R$146,18,FALSE)</f>
        <v>3308</v>
      </c>
      <c r="D55" s="61">
        <f>VLOOKUP(A55,'[1]Sys-Sch expend difference'!$A$4:$F$146,6,FALSE)</f>
        <v>30451197.380000003</v>
      </c>
      <c r="E55" s="35">
        <f t="shared" si="0"/>
        <v>9205.32</v>
      </c>
      <c r="F55" s="12"/>
      <c r="G55" s="12"/>
      <c r="H55" s="13"/>
      <c r="I55" s="14"/>
      <c r="J55" s="15"/>
      <c r="K55" s="15"/>
      <c r="L55" s="21"/>
      <c r="M55" s="21"/>
    </row>
    <row r="56" spans="1:13" x14ac:dyDescent="0.25">
      <c r="A56" s="28" t="s">
        <v>206</v>
      </c>
      <c r="B56" s="43" t="s">
        <v>54</v>
      </c>
      <c r="C56" s="60">
        <f>VLOOKUP(A56,'[1]Sys-Sch expend difference'!$A$4:$R$146,18,FALSE)</f>
        <v>6302</v>
      </c>
      <c r="D56" s="61">
        <f>VLOOKUP(A56,'[1]Sys-Sch expend difference'!$A$4:$F$146,6,FALSE)</f>
        <v>57107556.259999998</v>
      </c>
      <c r="E56" s="35">
        <f t="shared" si="0"/>
        <v>9061.81</v>
      </c>
      <c r="F56" s="12"/>
      <c r="G56" s="12"/>
      <c r="H56" s="13"/>
      <c r="I56" s="14"/>
      <c r="J56" s="15"/>
      <c r="K56" s="15"/>
      <c r="L56" s="21"/>
      <c r="M56" s="21"/>
    </row>
    <row r="57" spans="1:13" x14ac:dyDescent="0.25">
      <c r="A57" s="28" t="s">
        <v>207</v>
      </c>
      <c r="B57" s="43" t="s">
        <v>55</v>
      </c>
      <c r="C57" s="60">
        <f>VLOOKUP(A57,'[1]Sys-Sch expend difference'!$A$4:$R$146,18,FALSE)</f>
        <v>2800</v>
      </c>
      <c r="D57" s="61">
        <f>VLOOKUP(A57,'[1]Sys-Sch expend difference'!$A$4:$F$146,6,FALSE)</f>
        <v>31142353.610000011</v>
      </c>
      <c r="E57" s="35">
        <f t="shared" si="0"/>
        <v>11122.27</v>
      </c>
      <c r="F57" s="12"/>
      <c r="G57" s="12"/>
      <c r="H57" s="13"/>
      <c r="I57" s="14"/>
      <c r="J57" s="15"/>
      <c r="K57" s="15"/>
      <c r="L57" s="21"/>
      <c r="M57" s="21"/>
    </row>
    <row r="58" spans="1:13" x14ac:dyDescent="0.25">
      <c r="A58" s="28" t="s">
        <v>208</v>
      </c>
      <c r="B58" s="43" t="s">
        <v>56</v>
      </c>
      <c r="C58" s="60">
        <f>VLOOKUP(A58,'[1]Sys-Sch expend difference'!$A$4:$R$146,18,FALSE)</f>
        <v>1936</v>
      </c>
      <c r="D58" s="61">
        <f>VLOOKUP(A58,'[1]Sys-Sch expend difference'!$A$4:$F$146,6,FALSE)</f>
        <v>18558833.099999998</v>
      </c>
      <c r="E58" s="35">
        <f t="shared" si="0"/>
        <v>9586.17</v>
      </c>
      <c r="F58" s="12"/>
      <c r="G58" s="12"/>
      <c r="H58" s="13"/>
      <c r="I58" s="14"/>
      <c r="J58" s="15"/>
      <c r="K58" s="15"/>
      <c r="L58" s="21"/>
      <c r="M58" s="21"/>
    </row>
    <row r="59" spans="1:13" x14ac:dyDescent="0.25">
      <c r="A59" s="28" t="s">
        <v>209</v>
      </c>
      <c r="B59" s="43" t="s">
        <v>57</v>
      </c>
      <c r="C59" s="60">
        <f>VLOOKUP(A59,'[1]Sys-Sch expend difference'!$A$4:$R$146,18,FALSE)</f>
        <v>10201</v>
      </c>
      <c r="D59" s="61">
        <f>VLOOKUP(A59,'[1]Sys-Sch expend difference'!$A$4:$F$146,6,FALSE)</f>
        <v>92481836.730000019</v>
      </c>
      <c r="E59" s="35">
        <f t="shared" si="0"/>
        <v>9065.9599999999991</v>
      </c>
      <c r="F59" s="12"/>
      <c r="G59" s="12"/>
      <c r="H59" s="13"/>
      <c r="I59" s="14"/>
      <c r="J59" s="15"/>
      <c r="K59" s="15"/>
      <c r="L59" s="21"/>
      <c r="M59" s="21"/>
    </row>
    <row r="60" spans="1:13" x14ac:dyDescent="0.25">
      <c r="A60" s="28" t="s">
        <v>210</v>
      </c>
      <c r="B60" s="43" t="s">
        <v>58</v>
      </c>
      <c r="C60" s="60">
        <f>VLOOKUP(A60,'[1]Sys-Sch expend difference'!$A$4:$R$146,18,FALSE)</f>
        <v>44043</v>
      </c>
      <c r="D60" s="61">
        <f>VLOOKUP(A60,'[1]Sys-Sch expend difference'!$A$4:$F$146,6,FALSE)</f>
        <v>444628920</v>
      </c>
      <c r="E60" s="35">
        <f t="shared" si="0"/>
        <v>10095.34</v>
      </c>
      <c r="F60" s="12"/>
      <c r="G60" s="12"/>
      <c r="H60" s="13"/>
      <c r="I60" s="14"/>
      <c r="J60" s="15"/>
      <c r="K60" s="15"/>
      <c r="L60" s="21"/>
      <c r="M60" s="21"/>
    </row>
    <row r="61" spans="1:13" x14ac:dyDescent="0.25">
      <c r="A61" s="28" t="s">
        <v>211</v>
      </c>
      <c r="B61" s="43" t="s">
        <v>59</v>
      </c>
      <c r="C61" s="60">
        <f>VLOOKUP(A61,'[1]Sys-Sch expend difference'!$A$4:$R$146,18,FALSE)</f>
        <v>962</v>
      </c>
      <c r="D61" s="61">
        <f>VLOOKUP(A61,'[1]Sys-Sch expend difference'!$A$4:$F$146,6,FALSE)</f>
        <v>9472666</v>
      </c>
      <c r="E61" s="35">
        <f t="shared" si="0"/>
        <v>9846.85</v>
      </c>
      <c r="F61" s="12"/>
      <c r="G61" s="12"/>
      <c r="H61" s="13"/>
      <c r="I61" s="14"/>
      <c r="J61" s="15"/>
      <c r="K61" s="15"/>
      <c r="L61" s="21"/>
      <c r="M61" s="21"/>
    </row>
    <row r="62" spans="1:13" x14ac:dyDescent="0.25">
      <c r="A62" s="28" t="s">
        <v>212</v>
      </c>
      <c r="B62" s="43" t="s">
        <v>60</v>
      </c>
      <c r="C62" s="60">
        <f>VLOOKUP(A62,'[1]Sys-Sch expend difference'!$A$4:$R$146,18,FALSE)</f>
        <v>3333</v>
      </c>
      <c r="D62" s="61">
        <f>VLOOKUP(A62,'[1]Sys-Sch expend difference'!$A$4:$F$146,6,FALSE)</f>
        <v>34713662</v>
      </c>
      <c r="E62" s="35">
        <f t="shared" si="0"/>
        <v>10415.14</v>
      </c>
      <c r="F62" s="12"/>
      <c r="G62" s="12"/>
      <c r="H62" s="13"/>
      <c r="I62" s="14"/>
      <c r="J62" s="15"/>
      <c r="K62" s="15"/>
      <c r="L62" s="21"/>
      <c r="M62" s="21"/>
    </row>
    <row r="63" spans="1:13" x14ac:dyDescent="0.25">
      <c r="A63" s="28" t="s">
        <v>213</v>
      </c>
      <c r="B63" s="43" t="s">
        <v>61</v>
      </c>
      <c r="C63" s="60">
        <f>VLOOKUP(A63,'[1]Sys-Sch expend difference'!$A$4:$R$146,18,FALSE)</f>
        <v>3432</v>
      </c>
      <c r="D63" s="61">
        <f>VLOOKUP(A63,'[1]Sys-Sch expend difference'!$A$4:$F$146,6,FALSE)</f>
        <v>31287380.879999999</v>
      </c>
      <c r="E63" s="35">
        <f t="shared" si="0"/>
        <v>9116.3700000000008</v>
      </c>
      <c r="F63" s="12"/>
      <c r="G63" s="12"/>
      <c r="H63" s="13"/>
      <c r="I63" s="14"/>
      <c r="J63" s="15"/>
      <c r="K63" s="15"/>
      <c r="L63" s="21"/>
      <c r="M63" s="21"/>
    </row>
    <row r="64" spans="1:13" x14ac:dyDescent="0.25">
      <c r="A64" s="28" t="s">
        <v>214</v>
      </c>
      <c r="B64" s="43" t="s">
        <v>62</v>
      </c>
      <c r="C64" s="60">
        <f>VLOOKUP(A64,'[1]Sys-Sch expend difference'!$A$4:$R$146,18,FALSE)</f>
        <v>6430</v>
      </c>
      <c r="D64" s="61">
        <f>VLOOKUP(A64,'[1]Sys-Sch expend difference'!$A$4:$F$146,6,FALSE)</f>
        <v>64134197</v>
      </c>
      <c r="E64" s="35">
        <f t="shared" si="0"/>
        <v>9974.2099999999991</v>
      </c>
      <c r="F64" s="12"/>
      <c r="G64" s="12"/>
      <c r="H64" s="13"/>
      <c r="I64" s="14"/>
      <c r="J64" s="15"/>
      <c r="K64" s="15"/>
      <c r="L64" s="21"/>
      <c r="M64" s="21"/>
    </row>
    <row r="65" spans="1:13" x14ac:dyDescent="0.25">
      <c r="A65" s="29" t="s">
        <v>215</v>
      </c>
      <c r="B65" s="43" t="s">
        <v>63</v>
      </c>
      <c r="C65" s="60">
        <f>VLOOKUP(A65,'[1]Sys-Sch expend difference'!$A$4:$R$146,18,FALSE)</f>
        <v>646</v>
      </c>
      <c r="D65" s="61">
        <f>VLOOKUP(A65,'[1]Sys-Sch expend difference'!$A$4:$F$146,6,FALSE)</f>
        <v>6662346.169999999</v>
      </c>
      <c r="E65" s="35">
        <f t="shared" si="0"/>
        <v>10313.23</v>
      </c>
      <c r="F65" s="12"/>
      <c r="G65" s="12"/>
      <c r="H65" s="13"/>
      <c r="I65" s="14"/>
      <c r="J65" s="15"/>
      <c r="K65" s="15"/>
      <c r="L65" s="21"/>
      <c r="M65" s="21"/>
    </row>
    <row r="66" spans="1:13" x14ac:dyDescent="0.25">
      <c r="A66" s="28" t="s">
        <v>216</v>
      </c>
      <c r="B66" s="43" t="s">
        <v>64</v>
      </c>
      <c r="C66" s="60">
        <f>VLOOKUP(A66,'[1]Sys-Sch expend difference'!$A$4:$R$146,18,FALSE)</f>
        <v>2513</v>
      </c>
      <c r="D66" s="61">
        <f>VLOOKUP(A66,'[1]Sys-Sch expend difference'!$A$4:$F$146,6,FALSE)</f>
        <v>28573639</v>
      </c>
      <c r="E66" s="35">
        <f t="shared" si="0"/>
        <v>11370.33</v>
      </c>
      <c r="F66" s="12"/>
      <c r="G66" s="12"/>
      <c r="H66" s="13"/>
      <c r="I66" s="14"/>
      <c r="J66" s="15"/>
      <c r="K66" s="15"/>
      <c r="L66" s="21"/>
      <c r="M66" s="21"/>
    </row>
    <row r="67" spans="1:13" x14ac:dyDescent="0.25">
      <c r="A67" s="28" t="s">
        <v>217</v>
      </c>
      <c r="B67" s="43" t="s">
        <v>65</v>
      </c>
      <c r="C67" s="60">
        <f>VLOOKUP(A67,'[1]Sys-Sch expend difference'!$A$4:$R$146,18,FALSE)</f>
        <v>3841</v>
      </c>
      <c r="D67" s="61">
        <f>VLOOKUP(A67,'[1]Sys-Sch expend difference'!$A$4:$F$146,6,FALSE)</f>
        <v>33754039.759999998</v>
      </c>
      <c r="E67" s="35">
        <f t="shared" si="0"/>
        <v>8787.83</v>
      </c>
      <c r="F67" s="12"/>
      <c r="G67" s="12"/>
      <c r="H67" s="13"/>
      <c r="I67" s="14"/>
      <c r="J67" s="15"/>
      <c r="K67" s="15"/>
      <c r="L67" s="21"/>
      <c r="M67" s="21"/>
    </row>
    <row r="68" spans="1:13" x14ac:dyDescent="0.25">
      <c r="A68" s="28" t="s">
        <v>218</v>
      </c>
      <c r="B68" s="43" t="s">
        <v>66</v>
      </c>
      <c r="C68" s="60">
        <f>VLOOKUP(A68,'[1]Sys-Sch expend difference'!$A$4:$R$146,18,FALSE)</f>
        <v>804</v>
      </c>
      <c r="D68" s="61">
        <f>VLOOKUP(A68,'[1]Sys-Sch expend difference'!$A$4:$F$146,6,FALSE)</f>
        <v>8322248</v>
      </c>
      <c r="E68" s="35">
        <f t="shared" si="0"/>
        <v>10351.049999999999</v>
      </c>
      <c r="F68" s="12"/>
      <c r="G68" s="12"/>
      <c r="H68" s="13"/>
      <c r="I68" s="14"/>
      <c r="J68" s="15"/>
      <c r="K68" s="15"/>
      <c r="L68" s="21"/>
      <c r="M68" s="21"/>
    </row>
    <row r="69" spans="1:13" x14ac:dyDescent="0.25">
      <c r="A69" s="28" t="s">
        <v>219</v>
      </c>
      <c r="B69" s="43" t="s">
        <v>67</v>
      </c>
      <c r="C69" s="60">
        <f>VLOOKUP(A69,'[1]Sys-Sch expend difference'!$A$4:$R$146,18,FALSE)</f>
        <v>2952</v>
      </c>
      <c r="D69" s="61">
        <f>VLOOKUP(A69,'[1]Sys-Sch expend difference'!$A$4:$F$146,6,FALSE)</f>
        <v>28603765.04999999</v>
      </c>
      <c r="E69" s="35">
        <f t="shared" si="0"/>
        <v>9689.6200000000008</v>
      </c>
      <c r="F69" s="12"/>
      <c r="G69" s="12"/>
      <c r="H69" s="13"/>
      <c r="I69" s="14"/>
      <c r="J69" s="15"/>
      <c r="K69" s="15"/>
      <c r="L69" s="21"/>
      <c r="M69" s="21"/>
    </row>
    <row r="70" spans="1:13" x14ac:dyDescent="0.25">
      <c r="A70" s="28" t="s">
        <v>220</v>
      </c>
      <c r="B70" s="43" t="s">
        <v>68</v>
      </c>
      <c r="C70" s="60">
        <f>VLOOKUP(A70,'[1]Sys-Sch expend difference'!$A$4:$R$146,18,FALSE)</f>
        <v>1573</v>
      </c>
      <c r="D70" s="61">
        <f>VLOOKUP(A70,'[1]Sys-Sch expend difference'!$A$4:$F$146,6,FALSE)</f>
        <v>15565658</v>
      </c>
      <c r="E70" s="35">
        <f t="shared" ref="E70:E86" si="1">ROUND(D70/C70,2)</f>
        <v>9895.52</v>
      </c>
      <c r="F70" s="12"/>
      <c r="G70" s="12"/>
      <c r="H70" s="13"/>
      <c r="I70" s="14"/>
      <c r="J70" s="15"/>
      <c r="K70" s="15"/>
      <c r="L70" s="21"/>
      <c r="M70" s="21"/>
    </row>
    <row r="71" spans="1:13" x14ac:dyDescent="0.25">
      <c r="A71" s="28" t="s">
        <v>221</v>
      </c>
      <c r="B71" s="43" t="s">
        <v>69</v>
      </c>
      <c r="C71" s="60">
        <f>VLOOKUP(A71,'[1]Sys-Sch expend difference'!$A$4:$R$146,18,FALSE)</f>
        <v>3283</v>
      </c>
      <c r="D71" s="61">
        <f>VLOOKUP(A71,'[1]Sys-Sch expend difference'!$A$4:$F$146,6,FALSE)</f>
        <v>31777550.410000008</v>
      </c>
      <c r="E71" s="35">
        <f t="shared" si="1"/>
        <v>9679.42</v>
      </c>
      <c r="F71" s="12"/>
      <c r="G71" s="12"/>
      <c r="H71" s="13"/>
      <c r="I71" s="14"/>
      <c r="J71" s="15"/>
      <c r="K71" s="15"/>
      <c r="L71" s="21"/>
      <c r="M71" s="21"/>
    </row>
    <row r="72" spans="1:13" x14ac:dyDescent="0.25">
      <c r="A72" s="28" t="s">
        <v>222</v>
      </c>
      <c r="B72" s="43" t="s">
        <v>70</v>
      </c>
      <c r="C72" s="60">
        <f>VLOOKUP(A72,'[1]Sys-Sch expend difference'!$A$4:$R$146,18,FALSE)</f>
        <v>1305</v>
      </c>
      <c r="D72" s="61">
        <f>VLOOKUP(A72,'[1]Sys-Sch expend difference'!$A$4:$F$146,6,FALSE)</f>
        <v>12227530.369999999</v>
      </c>
      <c r="E72" s="35">
        <f t="shared" si="1"/>
        <v>9369.76</v>
      </c>
      <c r="F72" s="12"/>
      <c r="G72" s="12"/>
      <c r="H72" s="13"/>
      <c r="I72" s="14"/>
      <c r="J72" s="15"/>
      <c r="K72" s="15"/>
      <c r="L72" s="21"/>
      <c r="M72" s="21"/>
    </row>
    <row r="73" spans="1:13" x14ac:dyDescent="0.25">
      <c r="A73" s="28" t="s">
        <v>223</v>
      </c>
      <c r="B73" s="43" t="s">
        <v>71</v>
      </c>
      <c r="C73" s="60">
        <f>VLOOKUP(A73,'[1]Sys-Sch expend difference'!$A$4:$R$146,18,FALSE)</f>
        <v>2885</v>
      </c>
      <c r="D73" s="61">
        <f>VLOOKUP(A73,'[1]Sys-Sch expend difference'!$A$4:$F$146,6,FALSE)</f>
        <v>25022531.369999997</v>
      </c>
      <c r="E73" s="35">
        <f t="shared" si="1"/>
        <v>8673.32</v>
      </c>
      <c r="F73" s="12"/>
      <c r="G73" s="12"/>
      <c r="H73" s="13"/>
      <c r="I73" s="14"/>
      <c r="J73" s="15"/>
      <c r="K73" s="15"/>
      <c r="L73" s="21"/>
      <c r="M73" s="21"/>
    </row>
    <row r="74" spans="1:13" x14ac:dyDescent="0.25">
      <c r="A74" s="28" t="s">
        <v>224</v>
      </c>
      <c r="B74" s="43" t="s">
        <v>72</v>
      </c>
      <c r="C74" s="60">
        <f>VLOOKUP(A74,'[1]Sys-Sch expend difference'!$A$4:$R$146,18,FALSE)</f>
        <v>1412</v>
      </c>
      <c r="D74" s="61">
        <f>VLOOKUP(A74,'[1]Sys-Sch expend difference'!$A$4:$F$146,6,FALSE)</f>
        <v>14365947.159999996</v>
      </c>
      <c r="E74" s="35">
        <f t="shared" si="1"/>
        <v>10174.18</v>
      </c>
      <c r="F74" s="12"/>
      <c r="G74" s="12"/>
      <c r="H74" s="13"/>
      <c r="I74" s="14"/>
      <c r="J74" s="15"/>
      <c r="K74" s="15"/>
      <c r="L74" s="21"/>
      <c r="M74" s="21"/>
    </row>
    <row r="75" spans="1:13" x14ac:dyDescent="0.25">
      <c r="A75" s="28" t="s">
        <v>225</v>
      </c>
      <c r="B75" s="43" t="s">
        <v>73</v>
      </c>
      <c r="C75" s="60">
        <f>VLOOKUP(A75,'[1]Sys-Sch expend difference'!$A$4:$R$146,18,FALSE)</f>
        <v>6964</v>
      </c>
      <c r="D75" s="61">
        <f>VLOOKUP(A75,'[1]Sys-Sch expend difference'!$A$4:$F$146,6,FALSE)</f>
        <v>62425905</v>
      </c>
      <c r="E75" s="35">
        <f t="shared" si="1"/>
        <v>8964.09</v>
      </c>
      <c r="F75" s="12"/>
      <c r="G75" s="12"/>
      <c r="H75" s="13"/>
      <c r="I75" s="14"/>
      <c r="J75" s="15"/>
      <c r="K75" s="15"/>
      <c r="L75" s="21"/>
      <c r="M75" s="21"/>
    </row>
    <row r="76" spans="1:13" x14ac:dyDescent="0.25">
      <c r="A76" s="28" t="s">
        <v>226</v>
      </c>
      <c r="B76" s="43" t="s">
        <v>74</v>
      </c>
      <c r="C76" s="60">
        <f>VLOOKUP(A76,'[1]Sys-Sch expend difference'!$A$4:$R$146,18,FALSE)</f>
        <v>1947</v>
      </c>
      <c r="D76" s="61">
        <f>VLOOKUP(A76,'[1]Sys-Sch expend difference'!$A$4:$F$146,6,FALSE)</f>
        <v>20886337.950000003</v>
      </c>
      <c r="E76" s="35">
        <f t="shared" si="1"/>
        <v>10727.45</v>
      </c>
      <c r="F76" s="12"/>
      <c r="G76" s="12"/>
      <c r="H76" s="13"/>
      <c r="I76" s="14"/>
      <c r="J76" s="15"/>
      <c r="K76" s="15"/>
      <c r="L76" s="21"/>
      <c r="M76" s="21"/>
    </row>
    <row r="77" spans="1:13" x14ac:dyDescent="0.25">
      <c r="A77" s="28" t="s">
        <v>227</v>
      </c>
      <c r="B77" s="43" t="s">
        <v>75</v>
      </c>
      <c r="C77" s="60">
        <f>VLOOKUP(A77,'[1]Sys-Sch expend difference'!$A$4:$R$146,18,FALSE)</f>
        <v>59206</v>
      </c>
      <c r="D77" s="61">
        <f>VLOOKUP(A77,'[1]Sys-Sch expend difference'!$A$4:$F$146,6,FALSE)</f>
        <v>542946974.38</v>
      </c>
      <c r="E77" s="35">
        <f t="shared" si="1"/>
        <v>9170.4699999999993</v>
      </c>
      <c r="F77" s="12"/>
      <c r="G77" s="12"/>
      <c r="H77" s="13"/>
      <c r="I77" s="14"/>
      <c r="J77" s="15"/>
      <c r="K77" s="15"/>
      <c r="L77" s="21"/>
      <c r="M77" s="21"/>
    </row>
    <row r="78" spans="1:13" x14ac:dyDescent="0.25">
      <c r="A78" s="29" t="s">
        <v>228</v>
      </c>
      <c r="B78" s="43" t="s">
        <v>76</v>
      </c>
      <c r="C78" s="60">
        <f>VLOOKUP(A78,'[1]Sys-Sch expend difference'!$A$4:$R$146,18,FALSE)</f>
        <v>712</v>
      </c>
      <c r="D78" s="61">
        <f>VLOOKUP(A78,'[1]Sys-Sch expend difference'!$A$4:$F$146,6,FALSE)</f>
        <v>8652578.1099999994</v>
      </c>
      <c r="E78" s="35">
        <f t="shared" si="1"/>
        <v>12152.5</v>
      </c>
      <c r="F78" s="12"/>
      <c r="G78" s="12"/>
      <c r="H78" s="13"/>
      <c r="I78" s="14"/>
      <c r="J78" s="15"/>
      <c r="K78" s="15"/>
      <c r="L78" s="21"/>
      <c r="M78" s="21"/>
    </row>
    <row r="79" spans="1:13" x14ac:dyDescent="0.25">
      <c r="A79" s="28" t="s">
        <v>229</v>
      </c>
      <c r="B79" s="43" t="s">
        <v>77</v>
      </c>
      <c r="C79" s="60">
        <f>VLOOKUP(A79,'[1]Sys-Sch expend difference'!$A$4:$R$146,18,FALSE)</f>
        <v>3786</v>
      </c>
      <c r="D79" s="61">
        <f>VLOOKUP(A79,'[1]Sys-Sch expend difference'!$A$4:$F$146,6,FALSE)</f>
        <v>38375233</v>
      </c>
      <c r="E79" s="35">
        <f t="shared" si="1"/>
        <v>10136.09</v>
      </c>
      <c r="F79" s="12"/>
      <c r="G79" s="12"/>
      <c r="H79" s="13"/>
      <c r="I79" s="14"/>
      <c r="J79" s="15"/>
      <c r="K79" s="15"/>
      <c r="L79" s="21"/>
      <c r="M79" s="21"/>
    </row>
    <row r="80" spans="1:13" x14ac:dyDescent="0.25">
      <c r="A80" s="28" t="s">
        <v>230</v>
      </c>
      <c r="B80" s="43" t="s">
        <v>78</v>
      </c>
      <c r="C80" s="60">
        <f>VLOOKUP(A80,'[1]Sys-Sch expend difference'!$A$4:$R$146,18,FALSE)</f>
        <v>6706</v>
      </c>
      <c r="D80" s="61">
        <f>VLOOKUP(A80,'[1]Sys-Sch expend difference'!$A$4:$F$146,6,FALSE)</f>
        <v>58419109.669999979</v>
      </c>
      <c r="E80" s="35">
        <f t="shared" si="1"/>
        <v>8711.4699999999993</v>
      </c>
      <c r="F80" s="12"/>
      <c r="G80" s="12"/>
      <c r="H80" s="13"/>
      <c r="I80" s="14"/>
      <c r="J80" s="15"/>
      <c r="K80" s="15"/>
      <c r="L80" s="21"/>
      <c r="M80" s="21"/>
    </row>
    <row r="81" spans="1:13" x14ac:dyDescent="0.25">
      <c r="A81" s="28" t="s">
        <v>231</v>
      </c>
      <c r="B81" s="43" t="s">
        <v>79</v>
      </c>
      <c r="C81" s="60">
        <f>VLOOKUP(A81,'[1]Sys-Sch expend difference'!$A$4:$R$146,18,FALSE)</f>
        <v>1615</v>
      </c>
      <c r="D81" s="61">
        <f>VLOOKUP(A81,'[1]Sys-Sch expend difference'!$A$4:$F$146,6,FALSE)</f>
        <v>14861364.24</v>
      </c>
      <c r="E81" s="35">
        <f t="shared" si="1"/>
        <v>9202.08</v>
      </c>
      <c r="F81" s="12"/>
      <c r="G81" s="12"/>
      <c r="H81" s="13"/>
      <c r="I81" s="14"/>
      <c r="J81" s="15"/>
      <c r="K81" s="15"/>
      <c r="L81" s="21"/>
      <c r="M81" s="21"/>
    </row>
    <row r="82" spans="1:13" x14ac:dyDescent="0.25">
      <c r="A82" s="28" t="s">
        <v>232</v>
      </c>
      <c r="B82" s="43" t="s">
        <v>80</v>
      </c>
      <c r="C82" s="60">
        <f>VLOOKUP(A82,'[1]Sys-Sch expend difference'!$A$4:$R$146,18,FALSE)</f>
        <v>3739</v>
      </c>
      <c r="D82" s="61">
        <f>VLOOKUP(A82,'[1]Sys-Sch expend difference'!$A$4:$F$146,6,FALSE)</f>
        <v>33515248</v>
      </c>
      <c r="E82" s="35">
        <f t="shared" si="1"/>
        <v>8963.69</v>
      </c>
      <c r="F82" s="12"/>
      <c r="G82" s="12"/>
      <c r="H82" s="13"/>
      <c r="I82" s="14"/>
      <c r="J82" s="15"/>
      <c r="K82" s="15"/>
      <c r="L82" s="21"/>
      <c r="M82" s="21"/>
    </row>
    <row r="83" spans="1:13" x14ac:dyDescent="0.25">
      <c r="A83" s="28" t="s">
        <v>233</v>
      </c>
      <c r="B83" s="43" t="s">
        <v>81</v>
      </c>
      <c r="C83" s="60">
        <f>VLOOKUP(A83,'[1]Sys-Sch expend difference'!$A$4:$R$146,18,FALSE)</f>
        <v>1345</v>
      </c>
      <c r="D83" s="61">
        <f>VLOOKUP(A83,'[1]Sys-Sch expend difference'!$A$4:$F$146,6,FALSE)</f>
        <v>12594361.9</v>
      </c>
      <c r="E83" s="35">
        <f t="shared" si="1"/>
        <v>9363.84</v>
      </c>
      <c r="F83" s="12"/>
      <c r="G83" s="12"/>
      <c r="H83" s="13"/>
      <c r="I83" s="14"/>
      <c r="J83" s="15"/>
      <c r="K83" s="15"/>
      <c r="L83" s="21"/>
      <c r="M83" s="21"/>
    </row>
    <row r="84" spans="1:13" x14ac:dyDescent="0.25">
      <c r="A84" s="28" t="s">
        <v>234</v>
      </c>
      <c r="B84" s="43" t="s">
        <v>82</v>
      </c>
      <c r="C84" s="60">
        <f>VLOOKUP(A84,'[1]Sys-Sch expend difference'!$A$4:$R$146,18,FALSE)</f>
        <v>4675</v>
      </c>
      <c r="D84" s="61">
        <f>VLOOKUP(A84,'[1]Sys-Sch expend difference'!$A$4:$F$146,6,FALSE)</f>
        <v>44704056.909999982</v>
      </c>
      <c r="E84" s="35">
        <f t="shared" si="1"/>
        <v>9562.3700000000008</v>
      </c>
      <c r="F84" s="12"/>
      <c r="G84" s="12"/>
      <c r="H84" s="13"/>
      <c r="I84" s="14"/>
      <c r="J84" s="15"/>
      <c r="K84" s="15"/>
      <c r="L84" s="21"/>
      <c r="M84" s="21"/>
    </row>
    <row r="85" spans="1:13" x14ac:dyDescent="0.25">
      <c r="A85" s="28" t="s">
        <v>235</v>
      </c>
      <c r="B85" s="43" t="s">
        <v>83</v>
      </c>
      <c r="C85" s="60">
        <f>VLOOKUP(A85,'[1]Sys-Sch expend difference'!$A$4:$R$146,18,FALSE)</f>
        <v>2271</v>
      </c>
      <c r="D85" s="61">
        <f>VLOOKUP(A85,'[1]Sys-Sch expend difference'!$A$4:$F$146,6,FALSE)</f>
        <v>22734721</v>
      </c>
      <c r="E85" s="35">
        <f t="shared" si="1"/>
        <v>10010.89</v>
      </c>
      <c r="F85" s="12"/>
      <c r="G85" s="12"/>
      <c r="H85" s="13"/>
      <c r="I85" s="14"/>
      <c r="J85" s="15"/>
      <c r="K85" s="15"/>
      <c r="L85" s="21"/>
      <c r="M85" s="21"/>
    </row>
    <row r="86" spans="1:13" x14ac:dyDescent="0.25">
      <c r="A86" s="28" t="s">
        <v>236</v>
      </c>
      <c r="B86" s="43" t="s">
        <v>84</v>
      </c>
      <c r="C86" s="60">
        <f>VLOOKUP(A86,'[1]Sys-Sch expend difference'!$A$4:$R$146,18,FALSE)</f>
        <v>5385</v>
      </c>
      <c r="D86" s="61">
        <f>VLOOKUP(A86,'[1]Sys-Sch expend difference'!$A$4:$F$146,6,FALSE)</f>
        <v>47929963.140000001</v>
      </c>
      <c r="E86" s="35">
        <f t="shared" si="1"/>
        <v>8900.64</v>
      </c>
      <c r="F86" s="12"/>
      <c r="G86" s="12"/>
      <c r="H86" s="13"/>
      <c r="I86" s="14"/>
      <c r="J86" s="15"/>
      <c r="K86" s="15"/>
      <c r="L86" s="21"/>
      <c r="M86" s="21"/>
    </row>
    <row r="87" spans="1:13" x14ac:dyDescent="0.25">
      <c r="A87" s="28" t="s">
        <v>237</v>
      </c>
      <c r="B87" s="43" t="s">
        <v>85</v>
      </c>
      <c r="C87" s="60">
        <f>VLOOKUP(A87,'[1]Sys-Sch expend difference'!$A$4:$R$146,18,FALSE)</f>
        <v>1573</v>
      </c>
      <c r="D87" s="61">
        <f>VLOOKUP(A87,'[1]Sys-Sch expend difference'!$A$4:$F$146,6,FALSE)</f>
        <v>16818451.68</v>
      </c>
      <c r="E87" s="35">
        <f t="shared" ref="E87:E95" si="2">ROUND(D87/C87,2)</f>
        <v>10691.96</v>
      </c>
      <c r="F87" s="12"/>
      <c r="G87" s="12"/>
      <c r="H87" s="13"/>
      <c r="I87" s="14"/>
      <c r="J87" s="15"/>
      <c r="K87" s="15"/>
      <c r="L87" s="21"/>
      <c r="M87" s="21"/>
    </row>
    <row r="88" spans="1:13" x14ac:dyDescent="0.25">
      <c r="A88" s="28" t="s">
        <v>238</v>
      </c>
      <c r="B88" s="43" t="s">
        <v>86</v>
      </c>
      <c r="C88" s="60">
        <f>VLOOKUP(A88,'[1]Sys-Sch expend difference'!$A$4:$R$146,18,FALSE)</f>
        <v>367</v>
      </c>
      <c r="D88" s="61">
        <f>VLOOKUP(A88,'[1]Sys-Sch expend difference'!$A$4:$F$146,6,FALSE)</f>
        <v>3292361.4299999988</v>
      </c>
      <c r="E88" s="35">
        <f t="shared" si="2"/>
        <v>8971.01</v>
      </c>
      <c r="F88" s="12"/>
      <c r="G88" s="12"/>
      <c r="H88" s="13"/>
      <c r="I88" s="14"/>
      <c r="J88" s="15"/>
      <c r="K88" s="15"/>
      <c r="L88" s="21"/>
      <c r="M88" s="21"/>
    </row>
    <row r="89" spans="1:13" x14ac:dyDescent="0.25">
      <c r="A89" s="28" t="s">
        <v>239</v>
      </c>
      <c r="B89" s="43" t="s">
        <v>87</v>
      </c>
      <c r="C89" s="60">
        <f>VLOOKUP(A89,'[1]Sys-Sch expend difference'!$A$4:$R$146,18,FALSE)</f>
        <v>4038</v>
      </c>
      <c r="D89" s="61">
        <f>VLOOKUP(A89,'[1]Sys-Sch expend difference'!$A$4:$F$146,6,FALSE)</f>
        <v>35761760.969999991</v>
      </c>
      <c r="E89" s="35">
        <f t="shared" si="2"/>
        <v>8856.31</v>
      </c>
      <c r="F89" s="12"/>
      <c r="G89" s="12"/>
      <c r="H89" s="13"/>
      <c r="I89" s="14"/>
      <c r="J89" s="15"/>
      <c r="K89" s="15"/>
      <c r="L89" s="21"/>
      <c r="M89" s="21"/>
    </row>
    <row r="90" spans="1:13" x14ac:dyDescent="0.25">
      <c r="A90" s="28" t="s">
        <v>240</v>
      </c>
      <c r="B90" s="43" t="s">
        <v>88</v>
      </c>
      <c r="C90" s="60">
        <f>VLOOKUP(A90,'[1]Sys-Sch expend difference'!$A$4:$R$146,18,FALSE)</f>
        <v>3904</v>
      </c>
      <c r="D90" s="61">
        <f>VLOOKUP(A90,'[1]Sys-Sch expend difference'!$A$4:$F$146,6,FALSE)</f>
        <v>34010144.350000001</v>
      </c>
      <c r="E90" s="35">
        <f t="shared" si="2"/>
        <v>8711.61</v>
      </c>
      <c r="F90" s="12"/>
      <c r="G90" s="12"/>
      <c r="H90" s="13"/>
      <c r="I90" s="14"/>
      <c r="J90" s="15"/>
      <c r="K90" s="15"/>
      <c r="L90" s="21"/>
      <c r="M90" s="21"/>
    </row>
    <row r="91" spans="1:13" x14ac:dyDescent="0.25">
      <c r="A91" s="28" t="s">
        <v>241</v>
      </c>
      <c r="B91" s="43" t="s">
        <v>140</v>
      </c>
      <c r="C91" s="60">
        <f>VLOOKUP(A91,'[1]Sys-Sch expend difference'!$A$4:$R$146,18,FALSE)</f>
        <v>12103</v>
      </c>
      <c r="D91" s="61">
        <f>VLOOKUP(A91,'[1]Sys-Sch expend difference'!$A$4:$F$146,6,FALSE)</f>
        <v>119123515.36000001</v>
      </c>
      <c r="E91" s="35">
        <f t="shared" si="2"/>
        <v>9842.48</v>
      </c>
      <c r="F91" s="12"/>
      <c r="G91" s="12"/>
      <c r="H91" s="13"/>
      <c r="I91" s="14"/>
      <c r="J91" s="15"/>
      <c r="K91" s="15"/>
      <c r="L91" s="21"/>
      <c r="M91" s="21"/>
    </row>
    <row r="92" spans="1:13" x14ac:dyDescent="0.25">
      <c r="A92" s="28" t="s">
        <v>242</v>
      </c>
      <c r="B92" s="43" t="s">
        <v>89</v>
      </c>
      <c r="C92" s="60">
        <f>VLOOKUP(A92,'[1]Sys-Sch expend difference'!$A$4:$R$146,18,FALSE)</f>
        <v>3961</v>
      </c>
      <c r="D92" s="61">
        <f>VLOOKUP(A92,'[1]Sys-Sch expend difference'!$A$4:$F$146,6,FALSE)</f>
        <v>35038769.629999995</v>
      </c>
      <c r="E92" s="35">
        <f t="shared" si="2"/>
        <v>8845.94</v>
      </c>
      <c r="F92" s="12"/>
      <c r="G92" s="12"/>
      <c r="H92" s="13"/>
      <c r="I92" s="14"/>
      <c r="J92" s="15"/>
      <c r="K92" s="15"/>
      <c r="L92" s="21"/>
      <c r="M92" s="21"/>
    </row>
    <row r="93" spans="1:13" x14ac:dyDescent="0.25">
      <c r="A93" s="28" t="s">
        <v>243</v>
      </c>
      <c r="B93" s="43" t="s">
        <v>90</v>
      </c>
      <c r="C93" s="60">
        <f>VLOOKUP(A93,'[1]Sys-Sch expend difference'!$A$4:$R$146,18,FALSE)</f>
        <v>249</v>
      </c>
      <c r="D93" s="61">
        <f>VLOOKUP(A93,'[1]Sys-Sch expend difference'!$A$4:$F$146,6,FALSE)</f>
        <v>2296607.5200000014</v>
      </c>
      <c r="E93" s="35">
        <f t="shared" si="2"/>
        <v>9223.32</v>
      </c>
      <c r="F93" s="12"/>
      <c r="G93" s="12"/>
      <c r="H93" s="13"/>
      <c r="I93" s="14"/>
      <c r="J93" s="15"/>
      <c r="K93" s="15"/>
      <c r="L93" s="21"/>
      <c r="M93" s="21"/>
    </row>
    <row r="94" spans="1:13" x14ac:dyDescent="0.25">
      <c r="A94" s="28" t="s">
        <v>244</v>
      </c>
      <c r="B94" s="43" t="s">
        <v>91</v>
      </c>
      <c r="C94" s="60">
        <f>VLOOKUP(A94,'[1]Sys-Sch expend difference'!$A$4:$R$146,18,FALSE)</f>
        <v>5380</v>
      </c>
      <c r="D94" s="61">
        <f>VLOOKUP(A94,'[1]Sys-Sch expend difference'!$A$4:$F$146,6,FALSE)</f>
        <v>48213858</v>
      </c>
      <c r="E94" s="35">
        <f t="shared" si="2"/>
        <v>8961.68</v>
      </c>
      <c r="F94" s="12"/>
      <c r="G94" s="12"/>
      <c r="H94" s="13"/>
      <c r="I94" s="14"/>
      <c r="J94" s="15"/>
      <c r="K94" s="15"/>
      <c r="L94" s="21"/>
      <c r="M94" s="21"/>
    </row>
    <row r="95" spans="1:13" x14ac:dyDescent="0.25">
      <c r="A95" s="28" t="s">
        <v>245</v>
      </c>
      <c r="B95" s="43" t="s">
        <v>92</v>
      </c>
      <c r="C95" s="60">
        <f>VLOOKUP(A95,'[1]Sys-Sch expend difference'!$A$4:$R$146,18,FALSE)</f>
        <v>12575</v>
      </c>
      <c r="D95" s="61">
        <f>VLOOKUP(A95,'[1]Sys-Sch expend difference'!$A$4:$F$146,6,FALSE)</f>
        <v>111222132.99000011</v>
      </c>
      <c r="E95" s="35">
        <f t="shared" si="2"/>
        <v>8844.7000000000007</v>
      </c>
      <c r="F95" s="12"/>
      <c r="G95" s="12"/>
      <c r="H95" s="13"/>
      <c r="I95" s="14"/>
      <c r="J95" s="15"/>
      <c r="K95" s="15"/>
      <c r="L95" s="21"/>
      <c r="M95" s="21"/>
    </row>
    <row r="96" spans="1:13" x14ac:dyDescent="0.25">
      <c r="A96" s="28" t="s">
        <v>246</v>
      </c>
      <c r="B96" s="43" t="s">
        <v>93</v>
      </c>
      <c r="C96" s="60">
        <f>VLOOKUP(A96,'[1]Sys-Sch expend difference'!$A$4:$R$146,18,FALSE)</f>
        <v>1714</v>
      </c>
      <c r="D96" s="61">
        <f>VLOOKUP(A96,'[1]Sys-Sch expend difference'!$A$4:$F$146,6,FALSE)</f>
        <v>15588166</v>
      </c>
      <c r="E96" s="35">
        <f>ROUND(D96/C96,2)</f>
        <v>9094.61</v>
      </c>
      <c r="F96" s="12"/>
      <c r="G96" s="12"/>
      <c r="H96" s="13"/>
      <c r="I96" s="14"/>
      <c r="J96" s="15"/>
      <c r="K96" s="15"/>
      <c r="L96" s="21"/>
      <c r="M96" s="21"/>
    </row>
    <row r="97" spans="1:13" x14ac:dyDescent="0.25">
      <c r="A97" s="28" t="s">
        <v>247</v>
      </c>
      <c r="B97" s="43" t="s">
        <v>94</v>
      </c>
      <c r="C97" s="60">
        <f>VLOOKUP(A97,'[1]Sys-Sch expend difference'!$A$4:$R$146,18,FALSE)</f>
        <v>5151</v>
      </c>
      <c r="D97" s="61">
        <f>VLOOKUP(A97,'[1]Sys-Sch expend difference'!$A$4:$F$146,6,FALSE)</f>
        <v>49453607.579999976</v>
      </c>
      <c r="E97" s="35">
        <f t="shared" ref="E97:E148" si="3">ROUND(D97/C97,2)</f>
        <v>9600.7800000000007</v>
      </c>
      <c r="F97" s="12"/>
      <c r="G97" s="12"/>
      <c r="H97" s="13"/>
      <c r="I97" s="14"/>
      <c r="J97" s="15"/>
      <c r="K97" s="15"/>
      <c r="L97" s="21"/>
      <c r="M97" s="21"/>
    </row>
    <row r="98" spans="1:13" x14ac:dyDescent="0.25">
      <c r="A98" s="28" t="s">
        <v>248</v>
      </c>
      <c r="B98" s="43" t="s">
        <v>95</v>
      </c>
      <c r="C98" s="60">
        <f>VLOOKUP(A98,'[1]Sys-Sch expend difference'!$A$4:$R$146,18,FALSE)</f>
        <v>1451</v>
      </c>
      <c r="D98" s="61">
        <f>VLOOKUP(A98,'[1]Sys-Sch expend difference'!$A$4:$F$146,6,FALSE)</f>
        <v>12467483.5</v>
      </c>
      <c r="E98" s="35">
        <f t="shared" si="3"/>
        <v>8592.34</v>
      </c>
      <c r="F98" s="12"/>
      <c r="G98" s="12"/>
      <c r="H98" s="13"/>
      <c r="I98" s="14"/>
      <c r="J98" s="15"/>
      <c r="K98" s="15"/>
      <c r="L98" s="21"/>
      <c r="M98" s="21"/>
    </row>
    <row r="99" spans="1:13" x14ac:dyDescent="0.25">
      <c r="A99" s="28" t="s">
        <v>249</v>
      </c>
      <c r="B99" s="43" t="s">
        <v>96</v>
      </c>
      <c r="C99" s="60">
        <f>VLOOKUP(A99,'[1]Sys-Sch expend difference'!$A$4:$R$146,18,FALSE)</f>
        <v>34852</v>
      </c>
      <c r="D99" s="61">
        <f>VLOOKUP(A99,'[1]Sys-Sch expend difference'!$A$4:$F$146,6,FALSE)</f>
        <v>324090068.2899999</v>
      </c>
      <c r="E99" s="35">
        <f t="shared" si="3"/>
        <v>9299.0400000000009</v>
      </c>
      <c r="F99" s="12"/>
      <c r="G99" s="12"/>
      <c r="H99" s="13"/>
      <c r="I99" s="14"/>
      <c r="J99" s="15"/>
      <c r="K99" s="15"/>
      <c r="L99" s="21"/>
      <c r="M99" s="21"/>
    </row>
    <row r="100" spans="1:13" x14ac:dyDescent="0.25">
      <c r="A100" s="28" t="s">
        <v>250</v>
      </c>
      <c r="B100" s="43" t="s">
        <v>97</v>
      </c>
      <c r="C100" s="60">
        <f>VLOOKUP(A100,'[1]Sys-Sch expend difference'!$A$4:$R$146,18,FALSE)</f>
        <v>856</v>
      </c>
      <c r="D100" s="61">
        <f>VLOOKUP(A100,'[1]Sys-Sch expend difference'!$A$4:$F$146,6,FALSE)</f>
        <v>9614329.3300000001</v>
      </c>
      <c r="E100" s="35">
        <f t="shared" si="3"/>
        <v>11231.69</v>
      </c>
      <c r="F100" s="12"/>
      <c r="G100" s="12"/>
      <c r="H100" s="13"/>
      <c r="I100" s="14"/>
      <c r="J100" s="15"/>
      <c r="K100" s="15"/>
      <c r="L100" s="21"/>
      <c r="M100" s="21"/>
    </row>
    <row r="101" spans="1:13" x14ac:dyDescent="0.25">
      <c r="A101" s="28" t="s">
        <v>251</v>
      </c>
      <c r="B101" s="43" t="s">
        <v>98</v>
      </c>
      <c r="C101" s="60">
        <f>VLOOKUP(A101,'[1]Sys-Sch expend difference'!$A$4:$R$146,18,FALSE)</f>
        <v>2775</v>
      </c>
      <c r="D101" s="61">
        <f>VLOOKUP(A101,'[1]Sys-Sch expend difference'!$A$4:$F$146,6,FALSE)</f>
        <v>26622610.669999991</v>
      </c>
      <c r="E101" s="35">
        <f t="shared" si="3"/>
        <v>9593.73</v>
      </c>
      <c r="F101" s="12"/>
      <c r="G101" s="12"/>
      <c r="H101" s="13"/>
      <c r="I101" s="14"/>
      <c r="J101" s="15"/>
      <c r="K101" s="15"/>
      <c r="L101" s="21"/>
      <c r="M101" s="21"/>
    </row>
    <row r="102" spans="1:13" x14ac:dyDescent="0.25">
      <c r="A102" s="28" t="s">
        <v>252</v>
      </c>
      <c r="B102" s="43" t="s">
        <v>99</v>
      </c>
      <c r="C102" s="60">
        <f>VLOOKUP(A102,'[1]Sys-Sch expend difference'!$A$4:$R$146,18,FALSE)</f>
        <v>3175</v>
      </c>
      <c r="D102" s="61">
        <f>VLOOKUP(A102,'[1]Sys-Sch expend difference'!$A$4:$F$146,6,FALSE)</f>
        <v>30026025</v>
      </c>
      <c r="E102" s="35">
        <f t="shared" si="3"/>
        <v>9457.02</v>
      </c>
      <c r="F102" s="12"/>
      <c r="G102" s="12"/>
      <c r="H102" s="13"/>
      <c r="I102" s="14"/>
      <c r="J102" s="15"/>
      <c r="K102" s="15"/>
      <c r="L102" s="21"/>
      <c r="M102" s="21"/>
    </row>
    <row r="103" spans="1:13" x14ac:dyDescent="0.25">
      <c r="A103" s="28" t="s">
        <v>253</v>
      </c>
      <c r="B103" s="43" t="s">
        <v>100</v>
      </c>
      <c r="C103" s="60">
        <f>VLOOKUP(A103,'[1]Sys-Sch expend difference'!$A$4:$R$146,18,FALSE)</f>
        <v>1566</v>
      </c>
      <c r="D103" s="61">
        <f>VLOOKUP(A103,'[1]Sys-Sch expend difference'!$A$4:$F$146,6,FALSE)</f>
        <v>15917299.270000011</v>
      </c>
      <c r="E103" s="35">
        <f t="shared" si="3"/>
        <v>10164.299999999999</v>
      </c>
      <c r="F103" s="12"/>
      <c r="G103" s="12"/>
      <c r="H103" s="13"/>
      <c r="I103" s="14"/>
      <c r="J103" s="15"/>
      <c r="K103" s="15"/>
      <c r="L103" s="21"/>
      <c r="M103" s="21"/>
    </row>
    <row r="104" spans="1:13" x14ac:dyDescent="0.25">
      <c r="A104" s="28" t="s">
        <v>254</v>
      </c>
      <c r="B104" s="43" t="s">
        <v>101</v>
      </c>
      <c r="C104" s="60">
        <f>VLOOKUP(A104,'[1]Sys-Sch expend difference'!$A$4:$R$146,18,FALSE)</f>
        <v>3074</v>
      </c>
      <c r="D104" s="61">
        <f>VLOOKUP(A104,'[1]Sys-Sch expend difference'!$A$4:$F$146,6,FALSE)</f>
        <v>25894900.539999999</v>
      </c>
      <c r="E104" s="35">
        <f t="shared" si="3"/>
        <v>8423.85</v>
      </c>
      <c r="F104" s="12"/>
      <c r="G104" s="12"/>
      <c r="H104" s="13"/>
      <c r="I104" s="14"/>
      <c r="J104" s="15"/>
      <c r="K104" s="15"/>
      <c r="L104" s="21"/>
      <c r="M104" s="21"/>
    </row>
    <row r="105" spans="1:13" x14ac:dyDescent="0.25">
      <c r="A105" s="28" t="s">
        <v>255</v>
      </c>
      <c r="B105" s="43" t="s">
        <v>102</v>
      </c>
      <c r="C105" s="60">
        <f>VLOOKUP(A105,'[1]Sys-Sch expend difference'!$A$4:$R$146,18,FALSE)</f>
        <v>998</v>
      </c>
      <c r="D105" s="61">
        <f>VLOOKUP(A105,'[1]Sys-Sch expend difference'!$A$4:$F$146,6,FALSE)</f>
        <v>11192740.689999998</v>
      </c>
      <c r="E105" s="35">
        <f t="shared" si="3"/>
        <v>11215.17</v>
      </c>
      <c r="F105" s="12"/>
      <c r="G105" s="12"/>
      <c r="H105" s="13"/>
      <c r="I105" s="14"/>
      <c r="J105" s="15"/>
      <c r="K105" s="15"/>
      <c r="L105" s="21"/>
      <c r="M105" s="21"/>
    </row>
    <row r="106" spans="1:13" x14ac:dyDescent="0.25">
      <c r="A106" s="28" t="s">
        <v>256</v>
      </c>
      <c r="B106" s="43" t="s">
        <v>103</v>
      </c>
      <c r="C106" s="60">
        <f>VLOOKUP(A106,'[1]Sys-Sch expend difference'!$A$4:$R$146,18,FALSE)</f>
        <v>612</v>
      </c>
      <c r="D106" s="61">
        <f>VLOOKUP(A106,'[1]Sys-Sch expend difference'!$A$4:$F$146,6,FALSE)</f>
        <v>6397275.7200000007</v>
      </c>
      <c r="E106" s="35">
        <f t="shared" si="3"/>
        <v>10453.06</v>
      </c>
      <c r="F106" s="12"/>
      <c r="G106" s="12"/>
      <c r="H106" s="13"/>
      <c r="I106" s="14"/>
      <c r="J106" s="15"/>
      <c r="K106" s="15"/>
      <c r="L106" s="21"/>
      <c r="M106" s="21"/>
    </row>
    <row r="107" spans="1:13" x14ac:dyDescent="0.25">
      <c r="A107" s="28" t="s">
        <v>257</v>
      </c>
      <c r="B107" s="43" t="s">
        <v>104</v>
      </c>
      <c r="C107" s="60">
        <f>VLOOKUP(A107,'[1]Sys-Sch expend difference'!$A$4:$R$146,18,FALSE)</f>
        <v>2195</v>
      </c>
      <c r="D107" s="61">
        <f>VLOOKUP(A107,'[1]Sys-Sch expend difference'!$A$4:$F$146,6,FALSE)</f>
        <v>20749013.400000006</v>
      </c>
      <c r="E107" s="35">
        <f t="shared" si="3"/>
        <v>9452.85</v>
      </c>
      <c r="F107" s="12"/>
      <c r="G107" s="12"/>
      <c r="H107" s="13"/>
      <c r="I107" s="14"/>
      <c r="J107" s="15"/>
      <c r="K107" s="15"/>
      <c r="L107" s="21"/>
      <c r="M107" s="21"/>
    </row>
    <row r="108" spans="1:13" x14ac:dyDescent="0.25">
      <c r="A108" s="28" t="s">
        <v>258</v>
      </c>
      <c r="B108" s="43" t="s">
        <v>105</v>
      </c>
      <c r="C108" s="60">
        <f>VLOOKUP(A108,'[1]Sys-Sch expend difference'!$A$4:$R$146,18,FALSE)</f>
        <v>11153</v>
      </c>
      <c r="D108" s="61">
        <f>VLOOKUP(A108,'[1]Sys-Sch expend difference'!$A$4:$F$146,6,FALSE)</f>
        <v>101988744.14</v>
      </c>
      <c r="E108" s="35">
        <f t="shared" si="3"/>
        <v>9144.51</v>
      </c>
      <c r="F108" s="12"/>
      <c r="G108" s="12"/>
      <c r="H108" s="13"/>
      <c r="I108" s="14"/>
      <c r="J108" s="15"/>
      <c r="K108" s="15"/>
      <c r="L108" s="21"/>
      <c r="M108" s="21"/>
    </row>
    <row r="109" spans="1:13" x14ac:dyDescent="0.25">
      <c r="A109" s="29" t="s">
        <v>259</v>
      </c>
      <c r="B109" s="43" t="s">
        <v>106</v>
      </c>
      <c r="C109" s="60">
        <f>VLOOKUP(A109,'[1]Sys-Sch expend difference'!$A$4:$R$146,18,FALSE)</f>
        <v>4213</v>
      </c>
      <c r="D109" s="61">
        <f>VLOOKUP(A109,'[1]Sys-Sch expend difference'!$A$4:$F$146,6,FALSE)</f>
        <v>39129950.970000006</v>
      </c>
      <c r="E109" s="35">
        <f t="shared" si="3"/>
        <v>9287.91</v>
      </c>
      <c r="F109" s="12"/>
      <c r="G109" s="12"/>
      <c r="H109" s="13"/>
      <c r="I109" s="14"/>
      <c r="J109" s="15"/>
      <c r="K109" s="15"/>
      <c r="L109" s="21"/>
      <c r="M109" s="21"/>
    </row>
    <row r="110" spans="1:13" x14ac:dyDescent="0.25">
      <c r="A110" s="28" t="s">
        <v>260</v>
      </c>
      <c r="B110" s="43" t="s">
        <v>107</v>
      </c>
      <c r="C110" s="60">
        <f>VLOOKUP(A110,'[1]Sys-Sch expend difference'!$A$4:$R$146,18,FALSE)</f>
        <v>840</v>
      </c>
      <c r="D110" s="61">
        <f>VLOOKUP(A110,'[1]Sys-Sch expend difference'!$A$4:$F$146,6,FALSE)</f>
        <v>7391127.6900000004</v>
      </c>
      <c r="E110" s="35">
        <f t="shared" si="3"/>
        <v>8798.9599999999991</v>
      </c>
      <c r="F110" s="12"/>
      <c r="G110" s="12"/>
      <c r="H110" s="13"/>
      <c r="I110" s="14"/>
      <c r="J110" s="15"/>
      <c r="K110" s="15"/>
      <c r="L110" s="21"/>
      <c r="M110" s="21"/>
    </row>
    <row r="111" spans="1:13" x14ac:dyDescent="0.25">
      <c r="A111" s="28" t="s">
        <v>261</v>
      </c>
      <c r="B111" s="43" t="s">
        <v>108</v>
      </c>
      <c r="C111" s="60">
        <f>VLOOKUP(A111,'[1]Sys-Sch expend difference'!$A$4:$R$146,18,FALSE)</f>
        <v>6333</v>
      </c>
      <c r="D111" s="61">
        <f>VLOOKUP(A111,'[1]Sys-Sch expend difference'!$A$4:$F$146,6,FALSE)</f>
        <v>61621772.049999975</v>
      </c>
      <c r="E111" s="35">
        <f t="shared" si="3"/>
        <v>9730.27</v>
      </c>
      <c r="F111" s="12"/>
      <c r="G111" s="12"/>
      <c r="H111" s="13"/>
      <c r="I111" s="14"/>
      <c r="J111" s="15"/>
      <c r="K111" s="15"/>
      <c r="L111" s="21"/>
      <c r="M111" s="21"/>
    </row>
    <row r="112" spans="1:13" x14ac:dyDescent="0.25">
      <c r="A112" s="28" t="s">
        <v>262</v>
      </c>
      <c r="B112" s="43" t="s">
        <v>109</v>
      </c>
      <c r="C112" s="60">
        <f>VLOOKUP(A112,'[1]Sys-Sch expend difference'!$A$4:$R$146,18,FALSE)</f>
        <v>11104</v>
      </c>
      <c r="D112" s="61">
        <f>VLOOKUP(A112,'[1]Sys-Sch expend difference'!$A$4:$F$146,6,FALSE)</f>
        <v>108823490</v>
      </c>
      <c r="E112" s="35">
        <f t="shared" si="3"/>
        <v>9800.39</v>
      </c>
      <c r="F112" s="12"/>
      <c r="G112" s="12"/>
      <c r="H112" s="13"/>
      <c r="I112" s="14"/>
      <c r="J112" s="15"/>
      <c r="K112" s="15"/>
      <c r="L112" s="21"/>
      <c r="M112" s="21"/>
    </row>
    <row r="113" spans="1:13" x14ac:dyDescent="0.25">
      <c r="A113" s="28" t="s">
        <v>263</v>
      </c>
      <c r="B113" s="43" t="s">
        <v>110</v>
      </c>
      <c r="C113" s="60">
        <f>VLOOKUP(A113,'[1]Sys-Sch expend difference'!$A$4:$R$146,18,FALSE)</f>
        <v>45567</v>
      </c>
      <c r="D113" s="61">
        <f>VLOOKUP(A113,'[1]Sys-Sch expend difference'!$A$4:$F$146,6,FALSE)</f>
        <v>406633937.82000005</v>
      </c>
      <c r="E113" s="35">
        <f t="shared" si="3"/>
        <v>8923.8700000000008</v>
      </c>
      <c r="F113" s="12"/>
      <c r="G113" s="12"/>
      <c r="H113" s="13"/>
      <c r="I113" s="14"/>
      <c r="J113" s="15"/>
      <c r="K113" s="15"/>
      <c r="L113" s="21"/>
      <c r="M113" s="21"/>
    </row>
    <row r="114" spans="1:13" x14ac:dyDescent="0.25">
      <c r="A114" s="28" t="s">
        <v>264</v>
      </c>
      <c r="B114" s="43" t="s">
        <v>111</v>
      </c>
      <c r="C114" s="60">
        <f>VLOOKUP(A114,'[1]Sys-Sch expend difference'!$A$4:$R$146,18,FALSE)</f>
        <v>8480</v>
      </c>
      <c r="D114" s="61">
        <f>VLOOKUP(A114,'[1]Sys-Sch expend difference'!$A$4:$F$146,6,FALSE)</f>
        <v>84819409.389999956</v>
      </c>
      <c r="E114" s="35">
        <f t="shared" si="3"/>
        <v>10002.290000000001</v>
      </c>
      <c r="F114" s="12"/>
      <c r="G114" s="12"/>
      <c r="H114" s="18"/>
      <c r="I114" s="19"/>
      <c r="J114" s="15"/>
      <c r="K114" s="15"/>
      <c r="L114" s="21"/>
      <c r="M114" s="21"/>
    </row>
    <row r="115" spans="1:13" x14ac:dyDescent="0.25">
      <c r="A115" s="28" t="s">
        <v>265</v>
      </c>
      <c r="B115" s="43" t="s">
        <v>112</v>
      </c>
      <c r="C115" s="60">
        <f>VLOOKUP(A115,'[1]Sys-Sch expend difference'!$A$4:$R$146,18,FALSE)</f>
        <v>2787</v>
      </c>
      <c r="D115" s="61">
        <f>VLOOKUP(A115,'[1]Sys-Sch expend difference'!$A$4:$F$146,6,FALSE)</f>
        <v>25464348.95999999</v>
      </c>
      <c r="E115" s="35">
        <f t="shared" si="3"/>
        <v>9136.83</v>
      </c>
      <c r="F115" s="12"/>
      <c r="G115" s="12"/>
      <c r="H115" s="13"/>
      <c r="I115" s="14"/>
      <c r="J115" s="15"/>
      <c r="K115" s="15"/>
      <c r="L115" s="21"/>
      <c r="M115" s="21"/>
    </row>
    <row r="116" spans="1:13" x14ac:dyDescent="0.25">
      <c r="A116" s="28" t="s">
        <v>266</v>
      </c>
      <c r="B116" s="43" t="s">
        <v>113</v>
      </c>
      <c r="C116" s="60">
        <f>VLOOKUP(A116,'[1]Sys-Sch expend difference'!$A$4:$R$146,18,FALSE)</f>
        <v>1216</v>
      </c>
      <c r="D116" s="61">
        <f>VLOOKUP(A116,'[1]Sys-Sch expend difference'!$A$4:$F$146,6,FALSE)</f>
        <v>11678790.560000001</v>
      </c>
      <c r="E116" s="35">
        <f t="shared" si="3"/>
        <v>9604.27</v>
      </c>
      <c r="F116" s="12"/>
      <c r="G116" s="12"/>
      <c r="H116" s="13"/>
      <c r="I116" s="14"/>
      <c r="J116" s="15"/>
      <c r="K116" s="15"/>
      <c r="L116" s="21"/>
      <c r="M116" s="21"/>
    </row>
    <row r="117" spans="1:13" x14ac:dyDescent="0.25">
      <c r="A117" s="28" t="s">
        <v>267</v>
      </c>
      <c r="B117" s="43" t="s">
        <v>114</v>
      </c>
      <c r="C117" s="60">
        <f>VLOOKUP(A117,'[1]Sys-Sch expend difference'!$A$4:$R$146,18,FALSE)</f>
        <v>2163</v>
      </c>
      <c r="D117" s="61">
        <f>VLOOKUP(A117,'[1]Sys-Sch expend difference'!$A$4:$F$146,6,FALSE)</f>
        <v>18785521.789999999</v>
      </c>
      <c r="E117" s="35">
        <f t="shared" si="3"/>
        <v>8684.94</v>
      </c>
      <c r="F117" s="12"/>
      <c r="G117" s="12"/>
      <c r="H117" s="13"/>
      <c r="I117" s="14"/>
      <c r="J117" s="15"/>
      <c r="K117" s="15"/>
      <c r="L117" s="21"/>
      <c r="M117" s="21"/>
    </row>
    <row r="118" spans="1:13" x14ac:dyDescent="0.25">
      <c r="A118" s="28" t="s">
        <v>268</v>
      </c>
      <c r="B118" s="43" t="s">
        <v>115</v>
      </c>
      <c r="C118" s="60">
        <f>VLOOKUP(A118,'[1]Sys-Sch expend difference'!$A$4:$R$146,18,FALSE)</f>
        <v>14246</v>
      </c>
      <c r="D118" s="61">
        <f>VLOOKUP(A118,'[1]Sys-Sch expend difference'!$A$4:$F$146,6,FALSE)</f>
        <v>148505657.79999998</v>
      </c>
      <c r="E118" s="35">
        <f t="shared" si="3"/>
        <v>10424.379999999999</v>
      </c>
      <c r="F118" s="12"/>
      <c r="G118" s="12"/>
      <c r="H118" s="13"/>
      <c r="I118" s="14"/>
      <c r="J118" s="15"/>
      <c r="K118" s="15"/>
      <c r="L118" s="21"/>
      <c r="M118" s="21"/>
    </row>
    <row r="119" spans="1:13" x14ac:dyDescent="0.25">
      <c r="A119" s="28" t="s">
        <v>269</v>
      </c>
      <c r="B119" s="43" t="s">
        <v>116</v>
      </c>
      <c r="C119" s="60">
        <f>VLOOKUP(A119,'[1]Sys-Sch expend difference'!$A$4:$R$146,18,FALSE)</f>
        <v>106307</v>
      </c>
      <c r="D119" s="61">
        <f>VLOOKUP(A119,'[1]Sys-Sch expend difference'!$A$4:$F$146,6,FALSE)</f>
        <v>1254286868.8899999</v>
      </c>
      <c r="E119" s="35">
        <f t="shared" si="3"/>
        <v>11798.72</v>
      </c>
      <c r="F119" s="12"/>
      <c r="G119" s="12"/>
      <c r="H119" s="13"/>
      <c r="I119" s="14"/>
      <c r="J119" s="15"/>
      <c r="K119" s="15"/>
      <c r="L119" s="21"/>
      <c r="M119" s="21"/>
    </row>
    <row r="120" spans="1:13" x14ac:dyDescent="0.25">
      <c r="A120" s="28" t="s">
        <v>270</v>
      </c>
      <c r="B120" s="56" t="s">
        <v>161</v>
      </c>
      <c r="C120" s="60">
        <f>VLOOKUP(A120,'[1]Sys-Sch expend difference'!$A$4:$R$146,18,FALSE)</f>
        <v>4672</v>
      </c>
      <c r="D120" s="61">
        <f>VLOOKUP(A120,'[1]Sys-Sch expend difference'!$A$4:$F$146,6,FALSE)</f>
        <v>41833380.529999964</v>
      </c>
      <c r="E120" s="35">
        <f t="shared" si="3"/>
        <v>8954.06</v>
      </c>
      <c r="F120" s="12"/>
      <c r="G120" s="12"/>
      <c r="H120" s="13"/>
      <c r="I120" s="14"/>
      <c r="J120" s="15"/>
      <c r="K120" s="15"/>
      <c r="L120" s="21"/>
      <c r="M120" s="21"/>
    </row>
    <row r="121" spans="1:13" x14ac:dyDescent="0.25">
      <c r="A121" s="28" t="s">
        <v>271</v>
      </c>
      <c r="B121" s="56" t="s">
        <v>162</v>
      </c>
      <c r="C121" s="60">
        <f>VLOOKUP(A121,'[1]Sys-Sch expend difference'!$A$4:$R$146,18,FALSE)</f>
        <v>9002</v>
      </c>
      <c r="D121" s="61">
        <f>VLOOKUP(A121,'[1]Sys-Sch expend difference'!$A$4:$F$146,6,FALSE)</f>
        <v>85617211.270000026</v>
      </c>
      <c r="E121" s="35">
        <f t="shared" si="3"/>
        <v>9510.91</v>
      </c>
      <c r="F121" s="12"/>
      <c r="G121" s="12"/>
      <c r="H121" s="13"/>
      <c r="I121" s="14"/>
      <c r="J121" s="15"/>
      <c r="K121" s="15"/>
      <c r="L121" s="21"/>
      <c r="M121" s="21"/>
    </row>
    <row r="122" spans="1:13" x14ac:dyDescent="0.25">
      <c r="A122" s="28" t="s">
        <v>272</v>
      </c>
      <c r="B122" s="56" t="s">
        <v>163</v>
      </c>
      <c r="C122" s="60">
        <f>VLOOKUP(A122,'[1]Sys-Sch expend difference'!$A$4:$R$146,18,FALSE)</f>
        <v>8986</v>
      </c>
      <c r="D122" s="61">
        <f>VLOOKUP(A122,'[1]Sys-Sch expend difference'!$A$4:$F$146,6,FALSE)</f>
        <v>89500792.720000058</v>
      </c>
      <c r="E122" s="35">
        <f t="shared" si="3"/>
        <v>9960.0300000000007</v>
      </c>
      <c r="F122" s="12"/>
      <c r="G122" s="12"/>
      <c r="H122" s="13"/>
      <c r="I122" s="14"/>
      <c r="J122" s="15"/>
      <c r="K122" s="15"/>
      <c r="L122" s="21"/>
      <c r="M122" s="21"/>
    </row>
    <row r="123" spans="1:13" x14ac:dyDescent="0.25">
      <c r="A123" s="28" t="s">
        <v>273</v>
      </c>
      <c r="B123" s="56" t="s">
        <v>164</v>
      </c>
      <c r="C123" s="60">
        <f>VLOOKUP(A123,'[1]Sys-Sch expend difference'!$A$4:$R$146,18,FALSE)</f>
        <v>6055</v>
      </c>
      <c r="D123" s="61">
        <f>VLOOKUP(A123,'[1]Sys-Sch expend difference'!$A$4:$F$146,6,FALSE)</f>
        <v>54897183.999999948</v>
      </c>
      <c r="E123" s="35">
        <f t="shared" si="3"/>
        <v>9066.42</v>
      </c>
      <c r="F123" s="12"/>
      <c r="G123" s="12"/>
      <c r="H123" s="13"/>
      <c r="I123" s="14"/>
      <c r="J123" s="15"/>
      <c r="K123" s="15"/>
      <c r="L123" s="21"/>
      <c r="M123" s="21"/>
    </row>
    <row r="124" spans="1:13" x14ac:dyDescent="0.25">
      <c r="A124" s="28" t="s">
        <v>274</v>
      </c>
      <c r="B124" s="56" t="s">
        <v>165</v>
      </c>
      <c r="C124" s="60">
        <f>VLOOKUP(A124,'[1]Sys-Sch expend difference'!$A$4:$R$146,18,FALSE)</f>
        <v>1729</v>
      </c>
      <c r="D124" s="61">
        <f>VLOOKUP(A124,'[1]Sys-Sch expend difference'!$A$4:$F$146,6,FALSE)</f>
        <v>15129155.129999999</v>
      </c>
      <c r="E124" s="35">
        <f t="shared" si="3"/>
        <v>8750.23</v>
      </c>
      <c r="F124" s="12"/>
      <c r="G124" s="12"/>
      <c r="H124" s="13"/>
      <c r="I124" s="14"/>
      <c r="J124" s="15"/>
      <c r="K124" s="15"/>
      <c r="L124" s="21"/>
      <c r="M124" s="21"/>
    </row>
    <row r="125" spans="1:13" x14ac:dyDescent="0.25">
      <c r="A125" s="28" t="s">
        <v>275</v>
      </c>
      <c r="B125" s="56" t="s">
        <v>166</v>
      </c>
      <c r="C125" s="60">
        <f>VLOOKUP(A125,'[1]Sys-Sch expend difference'!$A$4:$R$146,18,FALSE)</f>
        <v>2484</v>
      </c>
      <c r="D125" s="61">
        <f>VLOOKUP(A125,'[1]Sys-Sch expend difference'!$A$4:$F$146,6,FALSE)</f>
        <v>26408461.510000005</v>
      </c>
      <c r="E125" s="35">
        <f t="shared" si="3"/>
        <v>10631.43</v>
      </c>
      <c r="F125" s="12"/>
      <c r="G125" s="12"/>
      <c r="H125" s="13"/>
      <c r="I125" s="14"/>
      <c r="J125" s="15"/>
      <c r="K125" s="15"/>
      <c r="L125" s="21"/>
      <c r="M125" s="21"/>
    </row>
    <row r="126" spans="1:13" x14ac:dyDescent="0.25">
      <c r="A126" s="28" t="s">
        <v>276</v>
      </c>
      <c r="B126" s="43" t="s">
        <v>117</v>
      </c>
      <c r="C126" s="60">
        <f>VLOOKUP(A126,'[1]Sys-Sch expend difference'!$A$4:$R$146,18,FALSE)</f>
        <v>2921</v>
      </c>
      <c r="D126" s="61">
        <f>VLOOKUP(A126,'[1]Sys-Sch expend difference'!$A$4:$F$146,6,FALSE)</f>
        <v>25680052.420000002</v>
      </c>
      <c r="E126" s="35">
        <f t="shared" si="3"/>
        <v>8791.5300000000007</v>
      </c>
      <c r="F126" s="12"/>
      <c r="G126" s="12"/>
      <c r="H126" s="13"/>
      <c r="I126" s="14"/>
      <c r="J126" s="15"/>
      <c r="K126" s="15"/>
      <c r="L126" s="21"/>
      <c r="M126" s="21"/>
    </row>
    <row r="127" spans="1:13" x14ac:dyDescent="0.25">
      <c r="A127" s="28" t="s">
        <v>277</v>
      </c>
      <c r="B127" s="43" t="s">
        <v>118</v>
      </c>
      <c r="C127" s="60">
        <f>VLOOKUP(A127,'[1]Sys-Sch expend difference'!$A$4:$R$146,18,FALSE)</f>
        <v>1991</v>
      </c>
      <c r="D127" s="61">
        <f>VLOOKUP(A127,'[1]Sys-Sch expend difference'!$A$4:$F$146,6,FALSE)</f>
        <v>18582365.110000003</v>
      </c>
      <c r="E127" s="35">
        <f t="shared" si="3"/>
        <v>9333.18</v>
      </c>
      <c r="F127" s="12"/>
      <c r="G127" s="12"/>
      <c r="H127" s="13"/>
      <c r="I127" s="14"/>
      <c r="J127" s="15"/>
      <c r="K127" s="15"/>
      <c r="L127" s="21"/>
      <c r="M127" s="21"/>
    </row>
    <row r="128" spans="1:13" x14ac:dyDescent="0.25">
      <c r="A128" s="28" t="s">
        <v>278</v>
      </c>
      <c r="B128" s="43" t="s">
        <v>119</v>
      </c>
      <c r="C128" s="60">
        <f>VLOOKUP(A128,'[1]Sys-Sch expend difference'!$A$4:$R$146,18,FALSE)</f>
        <v>9189</v>
      </c>
      <c r="D128" s="61">
        <f>VLOOKUP(A128,'[1]Sys-Sch expend difference'!$A$4:$F$146,6,FALSE)</f>
        <v>86879512.229999915</v>
      </c>
      <c r="E128" s="35">
        <f t="shared" si="3"/>
        <v>9454.73</v>
      </c>
      <c r="F128" s="12"/>
      <c r="G128" s="12"/>
      <c r="H128" s="13"/>
      <c r="I128" s="14"/>
      <c r="J128" s="15"/>
      <c r="K128" s="15"/>
      <c r="L128" s="21"/>
      <c r="M128" s="21"/>
    </row>
    <row r="129" spans="1:14" x14ac:dyDescent="0.25">
      <c r="A129" s="28" t="s">
        <v>279</v>
      </c>
      <c r="B129" s="43" t="s">
        <v>120</v>
      </c>
      <c r="C129" s="60">
        <f>VLOOKUP(A129,'[1]Sys-Sch expend difference'!$A$4:$R$146,18,FALSE)</f>
        <v>4058</v>
      </c>
      <c r="D129" s="61">
        <f>VLOOKUP(A129,'[1]Sys-Sch expend difference'!$A$4:$F$146,6,FALSE)</f>
        <v>40529187.500000007</v>
      </c>
      <c r="E129" s="35">
        <f t="shared" si="3"/>
        <v>9987.48</v>
      </c>
      <c r="F129" s="12"/>
      <c r="G129" s="12"/>
      <c r="H129" s="13"/>
      <c r="I129" s="14"/>
      <c r="J129" s="15"/>
      <c r="K129" s="15"/>
      <c r="L129" s="21"/>
      <c r="M129" s="21"/>
    </row>
    <row r="130" spans="1:14" x14ac:dyDescent="0.25">
      <c r="A130" s="28" t="s">
        <v>280</v>
      </c>
      <c r="B130" s="43" t="s">
        <v>121</v>
      </c>
      <c r="C130" s="60">
        <f>VLOOKUP(A130,'[1]Sys-Sch expend difference'!$A$4:$R$146,18,FALSE)</f>
        <v>7435</v>
      </c>
      <c r="D130" s="61">
        <f>VLOOKUP(A130,'[1]Sys-Sch expend difference'!$A$4:$F$146,6,FALSE)</f>
        <v>78916631</v>
      </c>
      <c r="E130" s="35">
        <f t="shared" si="3"/>
        <v>10614.21</v>
      </c>
      <c r="F130" s="12"/>
      <c r="G130" s="12"/>
      <c r="H130" s="13"/>
      <c r="I130" s="14"/>
      <c r="J130" s="15"/>
      <c r="K130" s="15"/>
      <c r="L130" s="21"/>
      <c r="M130" s="21"/>
    </row>
    <row r="131" spans="1:14" x14ac:dyDescent="0.25">
      <c r="A131" s="28" t="s">
        <v>281</v>
      </c>
      <c r="B131" s="43" t="s">
        <v>122</v>
      </c>
      <c r="C131" s="60">
        <f>VLOOKUP(A131,'[1]Sys-Sch expend difference'!$A$4:$R$146,18,FALSE)</f>
        <v>29270</v>
      </c>
      <c r="D131" s="61">
        <f>VLOOKUP(A131,'[1]Sys-Sch expend difference'!$A$4:$F$146,6,FALSE)</f>
        <v>262357156.15000015</v>
      </c>
      <c r="E131" s="35">
        <f t="shared" si="3"/>
        <v>8963.35</v>
      </c>
      <c r="F131" s="12"/>
      <c r="G131" s="12"/>
      <c r="H131" s="13"/>
      <c r="I131" s="14"/>
      <c r="J131" s="15"/>
      <c r="K131" s="15"/>
      <c r="L131" s="21"/>
      <c r="M131" s="21"/>
    </row>
    <row r="132" spans="1:14" x14ac:dyDescent="0.25">
      <c r="A132" s="28" t="s">
        <v>282</v>
      </c>
      <c r="B132" s="43" t="s">
        <v>123</v>
      </c>
      <c r="C132" s="60">
        <f>VLOOKUP(A132,'[1]Sys-Sch expend difference'!$A$4:$R$146,18,FALSE)</f>
        <v>10438</v>
      </c>
      <c r="D132" s="61">
        <f>VLOOKUP(A132,'[1]Sys-Sch expend difference'!$A$4:$F$146,6,FALSE)</f>
        <v>89033051.849999994</v>
      </c>
      <c r="E132" s="35">
        <f t="shared" si="3"/>
        <v>8529.7000000000007</v>
      </c>
      <c r="F132" s="12"/>
      <c r="G132" s="12"/>
      <c r="H132" s="13"/>
      <c r="I132" s="14"/>
      <c r="J132" s="15"/>
      <c r="K132" s="15"/>
      <c r="L132" s="21"/>
      <c r="M132" s="21"/>
    </row>
    <row r="133" spans="1:14" x14ac:dyDescent="0.25">
      <c r="A133" s="28" t="s">
        <v>283</v>
      </c>
      <c r="B133" s="43" t="s">
        <v>124</v>
      </c>
      <c r="C133" s="60">
        <f>VLOOKUP(A133,'[1]Sys-Sch expend difference'!$A$4:$R$146,18,FALSE)</f>
        <v>1255</v>
      </c>
      <c r="D133" s="61">
        <f>VLOOKUP(A133,'[1]Sys-Sch expend difference'!$A$4:$F$146,6,FALSE)</f>
        <v>11774087.9</v>
      </c>
      <c r="E133" s="35">
        <f t="shared" si="3"/>
        <v>9381.74</v>
      </c>
      <c r="F133" s="12"/>
      <c r="G133" s="12"/>
      <c r="H133" s="13"/>
      <c r="I133" s="14"/>
      <c r="J133" s="15"/>
      <c r="K133" s="15"/>
      <c r="L133" s="21"/>
      <c r="M133" s="21"/>
    </row>
    <row r="134" spans="1:14" x14ac:dyDescent="0.25">
      <c r="A134" s="28" t="s">
        <v>284</v>
      </c>
      <c r="B134" s="43" t="s">
        <v>125</v>
      </c>
      <c r="C134" s="60">
        <f>VLOOKUP(A134,'[1]Sys-Sch expend difference'!$A$4:$R$146,18,FALSE)</f>
        <v>2277</v>
      </c>
      <c r="D134" s="61">
        <f>VLOOKUP(A134,'[1]Sys-Sch expend difference'!$A$4:$F$146,6,FALSE)</f>
        <v>21633096.950000003</v>
      </c>
      <c r="E134" s="35">
        <f t="shared" si="3"/>
        <v>9500.7000000000007</v>
      </c>
      <c r="F134" s="12"/>
      <c r="G134" s="12"/>
      <c r="H134" s="13"/>
      <c r="I134" s="14"/>
      <c r="J134" s="15"/>
      <c r="K134" s="15"/>
      <c r="L134" s="21"/>
      <c r="M134" s="21"/>
    </row>
    <row r="135" spans="1:14" x14ac:dyDescent="0.25">
      <c r="A135" s="28" t="s">
        <v>285</v>
      </c>
      <c r="B135" s="43" t="s">
        <v>126</v>
      </c>
      <c r="C135" s="60">
        <f>VLOOKUP(A135,'[1]Sys-Sch expend difference'!$A$4:$R$146,18,FALSE)</f>
        <v>4368</v>
      </c>
      <c r="D135" s="61">
        <f>VLOOKUP(A135,'[1]Sys-Sch expend difference'!$A$4:$F$146,6,FALSE)</f>
        <v>34475400</v>
      </c>
      <c r="E135" s="35">
        <f t="shared" si="3"/>
        <v>7892.72</v>
      </c>
      <c r="F135" s="12"/>
      <c r="G135" s="12"/>
      <c r="H135" s="13"/>
      <c r="I135" s="14"/>
      <c r="J135" s="15"/>
      <c r="K135" s="15"/>
      <c r="L135" s="21"/>
      <c r="M135" s="21"/>
    </row>
    <row r="136" spans="1:14" x14ac:dyDescent="0.25">
      <c r="A136" s="28" t="s">
        <v>286</v>
      </c>
      <c r="B136" s="43" t="s">
        <v>127</v>
      </c>
      <c r="C136" s="60">
        <f>VLOOKUP(A136,'[1]Sys-Sch expend difference'!$A$4:$R$146,18,FALSE)</f>
        <v>720</v>
      </c>
      <c r="D136" s="61">
        <f>VLOOKUP(A136,'[1]Sys-Sch expend difference'!$A$4:$F$146,6,FALSE)</f>
        <v>8289804.3300000001</v>
      </c>
      <c r="E136" s="35">
        <f t="shared" si="3"/>
        <v>11513.62</v>
      </c>
      <c r="F136" s="12"/>
      <c r="G136" s="12"/>
      <c r="H136" s="13"/>
      <c r="I136" s="14"/>
      <c r="J136" s="15"/>
      <c r="K136" s="15"/>
      <c r="L136" s="21"/>
      <c r="M136" s="21"/>
    </row>
    <row r="137" spans="1:14" x14ac:dyDescent="0.25">
      <c r="A137" s="28" t="s">
        <v>287</v>
      </c>
      <c r="B137" s="43" t="s">
        <v>128</v>
      </c>
      <c r="C137" s="60">
        <f>VLOOKUP(A137,'[1]Sys-Sch expend difference'!$A$4:$R$146,18,FALSE)</f>
        <v>6305</v>
      </c>
      <c r="D137" s="61">
        <f>VLOOKUP(A137,'[1]Sys-Sch expend difference'!$A$4:$F$146,6,FALSE)</f>
        <v>56191091.079999998</v>
      </c>
      <c r="E137" s="35">
        <f t="shared" si="3"/>
        <v>8912.15</v>
      </c>
      <c r="F137" s="12"/>
      <c r="G137" s="12"/>
      <c r="H137" s="13"/>
      <c r="I137" s="14"/>
      <c r="J137" s="15"/>
      <c r="K137" s="15"/>
      <c r="L137" s="21"/>
      <c r="M137" s="21"/>
    </row>
    <row r="138" spans="1:14" x14ac:dyDescent="0.25">
      <c r="A138" s="28" t="s">
        <v>288</v>
      </c>
      <c r="B138" s="43" t="s">
        <v>129</v>
      </c>
      <c r="C138" s="60">
        <f>VLOOKUP(A138,'[1]Sys-Sch expend difference'!$A$4:$R$146,18,FALSE)</f>
        <v>8303</v>
      </c>
      <c r="D138" s="61">
        <f>VLOOKUP(A138,'[1]Sys-Sch expend difference'!$A$4:$F$146,6,FALSE)</f>
        <v>71604883.310000032</v>
      </c>
      <c r="E138" s="35">
        <f t="shared" si="3"/>
        <v>8623.98</v>
      </c>
      <c r="F138" s="12"/>
      <c r="G138" s="12"/>
      <c r="H138" s="13"/>
      <c r="I138" s="14"/>
      <c r="J138" s="15"/>
      <c r="K138" s="15"/>
      <c r="L138" s="21"/>
      <c r="M138" s="21"/>
    </row>
    <row r="139" spans="1:14" x14ac:dyDescent="0.25">
      <c r="A139" s="28" t="s">
        <v>289</v>
      </c>
      <c r="B139" s="43" t="s">
        <v>130</v>
      </c>
      <c r="C139" s="60">
        <f>VLOOKUP(A139,'[1]Sys-Sch expend difference'!$A$4:$R$146,18,FALSE)</f>
        <v>7842</v>
      </c>
      <c r="D139" s="61">
        <f>VLOOKUP(A139,'[1]Sys-Sch expend difference'!$A$4:$F$146,6,FALSE)</f>
        <v>78185078.12000002</v>
      </c>
      <c r="E139" s="35">
        <f t="shared" si="3"/>
        <v>9970.0400000000009</v>
      </c>
      <c r="F139" s="12"/>
      <c r="G139" s="12"/>
      <c r="H139" s="13"/>
      <c r="I139" s="14"/>
      <c r="J139" s="15"/>
      <c r="K139" s="15"/>
      <c r="L139" s="21"/>
      <c r="M139" s="21"/>
    </row>
    <row r="140" spans="1:14" x14ac:dyDescent="0.25">
      <c r="A140" s="28" t="s">
        <v>290</v>
      </c>
      <c r="B140" s="43" t="s">
        <v>131</v>
      </c>
      <c r="C140" s="60">
        <f>VLOOKUP(A140,'[1]Sys-Sch expend difference'!$A$4:$R$146,18,FALSE)</f>
        <v>2115</v>
      </c>
      <c r="D140" s="61">
        <f>VLOOKUP(A140,'[1]Sys-Sch expend difference'!$A$4:$F$146,6,FALSE)</f>
        <v>21066904.879999999</v>
      </c>
      <c r="E140" s="35">
        <f t="shared" si="3"/>
        <v>9960.7099999999991</v>
      </c>
      <c r="F140" s="12"/>
      <c r="G140" s="12"/>
      <c r="H140" s="13"/>
      <c r="I140" s="14"/>
      <c r="J140" s="15"/>
      <c r="K140" s="15"/>
      <c r="L140" s="24"/>
      <c r="M140" s="24"/>
      <c r="N140" s="25"/>
    </row>
    <row r="141" spans="1:14" x14ac:dyDescent="0.25">
      <c r="A141" s="28" t="s">
        <v>291</v>
      </c>
      <c r="B141" s="43" t="s">
        <v>132</v>
      </c>
      <c r="C141" s="60">
        <f>VLOOKUP(A141,'[1]Sys-Sch expend difference'!$A$4:$R$146,18,FALSE)</f>
        <v>3982</v>
      </c>
      <c r="D141" s="61">
        <f>VLOOKUP(A141,'[1]Sys-Sch expend difference'!$A$4:$F$146,6,FALSE)</f>
        <v>34995821</v>
      </c>
      <c r="E141" s="35">
        <f t="shared" si="3"/>
        <v>8788.5</v>
      </c>
      <c r="F141" s="12"/>
      <c r="G141" s="12"/>
      <c r="H141" s="13"/>
      <c r="I141" s="14"/>
      <c r="J141" s="15"/>
      <c r="K141" s="15"/>
      <c r="L141" s="26"/>
      <c r="M141" s="26"/>
      <c r="N141" s="25"/>
    </row>
    <row r="142" spans="1:14" x14ac:dyDescent="0.25">
      <c r="A142" s="28" t="s">
        <v>292</v>
      </c>
      <c r="B142" s="43" t="s">
        <v>133</v>
      </c>
      <c r="C142" s="60">
        <f>VLOOKUP(A142,'[1]Sys-Sch expend difference'!$A$4:$R$146,18,FALSE)</f>
        <v>3768</v>
      </c>
      <c r="D142" s="61">
        <f>VLOOKUP(A142,'[1]Sys-Sch expend difference'!$A$4:$F$146,6,FALSE)</f>
        <v>33244886.369999997</v>
      </c>
      <c r="E142" s="35">
        <f t="shared" si="3"/>
        <v>8822.9500000000007</v>
      </c>
      <c r="F142" s="12"/>
      <c r="L142" s="25"/>
      <c r="M142" s="25"/>
      <c r="N142" s="25"/>
    </row>
    <row r="143" spans="1:14" ht="15.75" x14ac:dyDescent="0.25">
      <c r="A143" s="28" t="s">
        <v>293</v>
      </c>
      <c r="B143" s="43" t="s">
        <v>134</v>
      </c>
      <c r="C143" s="60">
        <f>VLOOKUP(A143,'[1]Sys-Sch expend difference'!$A$4:$R$146,18,FALSE)</f>
        <v>39828</v>
      </c>
      <c r="D143" s="61">
        <f>VLOOKUP(A143,'[1]Sys-Sch expend difference'!$A$4:$F$146,6,FALSE)</f>
        <v>366070853.86000007</v>
      </c>
      <c r="E143" s="35">
        <f t="shared" si="3"/>
        <v>9191.2900000000009</v>
      </c>
      <c r="F143" s="27" t="s">
        <v>160</v>
      </c>
    </row>
    <row r="144" spans="1:14" x14ac:dyDescent="0.25">
      <c r="A144" s="28" t="s">
        <v>294</v>
      </c>
      <c r="B144" s="43" t="s">
        <v>135</v>
      </c>
      <c r="C144" s="60">
        <f>VLOOKUP(A144,'[1]Sys-Sch expend difference'!$A$4:$R$146,18,FALSE)</f>
        <v>3452</v>
      </c>
      <c r="D144" s="61">
        <f>VLOOKUP(A144,'[1]Sys-Sch expend difference'!$A$4:$F$146,6,FALSE)</f>
        <v>53703345.82</v>
      </c>
      <c r="E144" s="35">
        <f t="shared" si="3"/>
        <v>15557.17</v>
      </c>
    </row>
    <row r="145" spans="1:14" x14ac:dyDescent="0.25">
      <c r="A145" s="28" t="s">
        <v>295</v>
      </c>
      <c r="B145" s="43" t="s">
        <v>136</v>
      </c>
      <c r="C145" s="60">
        <f>VLOOKUP(A145,'[1]Sys-Sch expend difference'!$A$4:$R$146,18,FALSE)</f>
        <v>18385</v>
      </c>
      <c r="D145" s="61">
        <f>VLOOKUP(A145,'[1]Sys-Sch expend difference'!$A$4:$F$146,6,FALSE)</f>
        <v>152071056.19000006</v>
      </c>
      <c r="E145" s="35">
        <f t="shared" si="3"/>
        <v>8271.4699999999993</v>
      </c>
    </row>
    <row r="146" spans="1:14" x14ac:dyDescent="0.25">
      <c r="A146" s="28" t="s">
        <v>296</v>
      </c>
      <c r="B146" s="43" t="s">
        <v>137</v>
      </c>
      <c r="C146" s="60">
        <f>VLOOKUP(A146,'[1]Sys-Sch expend difference'!$A$4:$R$146,18,FALSE)</f>
        <v>3699</v>
      </c>
      <c r="D146" s="61">
        <f>VLOOKUP(A146,'[1]Sys-Sch expend difference'!$A$4:$F$146,6,FALSE)</f>
        <v>34787331.439999998</v>
      </c>
      <c r="E146" s="35">
        <f t="shared" si="3"/>
        <v>9404.52</v>
      </c>
    </row>
    <row r="147" spans="1:14" x14ac:dyDescent="0.25">
      <c r="A147" s="28" t="s">
        <v>297</v>
      </c>
      <c r="B147" s="43" t="s">
        <v>167</v>
      </c>
      <c r="C147" s="60">
        <f>VLOOKUP(A147,'[1]Sys-Sch expend difference'!$A$4:$R$146,18,FALSE)</f>
        <v>10576</v>
      </c>
      <c r="D147" s="61">
        <f>VLOOKUP(A147,'[1]Sys-Sch expend difference'!$A$4:$F$146,6,FALSE)</f>
        <v>111724767.81000018</v>
      </c>
      <c r="E147" s="35">
        <f t="shared" si="3"/>
        <v>10563.99</v>
      </c>
    </row>
    <row r="148" spans="1:14" x14ac:dyDescent="0.25">
      <c r="A148" s="51" t="s">
        <v>298</v>
      </c>
      <c r="B148" s="43" t="s">
        <v>168</v>
      </c>
      <c r="C148" s="60">
        <f>VLOOKUP(A148,'[1]Sys-Sch expend difference'!$A$4:$R$146,18,FALSE)</f>
        <v>449</v>
      </c>
      <c r="D148" s="64">
        <f>VLOOKUP(A148,'[1]Sys-Sch expend difference'!$A$4:$F$146,6,FALSE)</f>
        <v>6342956.6000000015</v>
      </c>
      <c r="E148" s="59">
        <f t="shared" si="3"/>
        <v>14126.85</v>
      </c>
    </row>
    <row r="149" spans="1:14" x14ac:dyDescent="0.25">
      <c r="A149" s="50"/>
      <c r="B149" s="52"/>
      <c r="C149" s="52"/>
      <c r="D149" s="63"/>
      <c r="E149" s="54"/>
    </row>
    <row r="150" spans="1:14" s="31" customFormat="1" x14ac:dyDescent="0.25">
      <c r="A150" s="34"/>
      <c r="B150" s="48" t="s">
        <v>138</v>
      </c>
      <c r="C150" s="49">
        <f>SUM(C6:C148)</f>
        <v>971956</v>
      </c>
      <c r="D150" s="53">
        <f>SUM(D6:D148)</f>
        <v>9680011351.8100052</v>
      </c>
      <c r="E150" s="53">
        <f>D150/C150</f>
        <v>9959.3102484166011</v>
      </c>
      <c r="G150" s="32"/>
      <c r="J150" s="32"/>
      <c r="K150" s="32"/>
      <c r="L150" s="32"/>
      <c r="M150" s="32"/>
      <c r="N150" s="32"/>
    </row>
    <row r="151" spans="1:14" x14ac:dyDescent="0.25">
      <c r="A151" s="8"/>
      <c r="B151" s="8"/>
      <c r="D151" s="2"/>
      <c r="E151" s="3"/>
    </row>
    <row r="152" spans="1:14" x14ac:dyDescent="0.25">
      <c r="B152" s="4" t="s">
        <v>139</v>
      </c>
      <c r="C152" s="9"/>
      <c r="D152" s="2"/>
      <c r="E152" s="3"/>
    </row>
    <row r="153" spans="1:14" x14ac:dyDescent="0.25">
      <c r="B153" s="4" t="s">
        <v>160</v>
      </c>
      <c r="C153" s="9"/>
      <c r="D153" s="2"/>
      <c r="E153" s="3"/>
    </row>
    <row r="154" spans="1:14" s="3" customFormat="1" x14ac:dyDescent="0.25">
      <c r="B154" s="3" t="s">
        <v>302</v>
      </c>
      <c r="C154" s="1"/>
      <c r="D154" s="2"/>
    </row>
    <row r="155" spans="1:14" s="3" customFormat="1" x14ac:dyDescent="0.25">
      <c r="B155" s="3" t="s">
        <v>299</v>
      </c>
      <c r="C155" s="1"/>
      <c r="D155" s="2"/>
    </row>
    <row r="156" spans="1:14" x14ac:dyDescent="0.25">
      <c r="C156" s="1"/>
      <c r="D156" s="10"/>
      <c r="G156" s="5"/>
      <c r="J156" s="5"/>
      <c r="K156" s="5"/>
      <c r="L156" s="5"/>
      <c r="M156" s="5"/>
      <c r="N156" s="5"/>
    </row>
    <row r="157" spans="1:14" s="30" customFormat="1" ht="39" customHeight="1" x14ac:dyDescent="0.2">
      <c r="B157" s="65" t="s">
        <v>300</v>
      </c>
      <c r="C157" s="65"/>
      <c r="D157" s="65"/>
      <c r="E157" s="65"/>
    </row>
    <row r="158" spans="1:14" x14ac:dyDescent="0.25">
      <c r="C158" s="1"/>
      <c r="D158" s="10"/>
    </row>
    <row r="159" spans="1:14" x14ac:dyDescent="0.25">
      <c r="C159" s="1"/>
      <c r="D159" s="10"/>
    </row>
    <row r="160" spans="1:14" x14ac:dyDescent="0.25">
      <c r="C160" s="1"/>
      <c r="D160" s="10"/>
    </row>
    <row r="161" spans="3:4" x14ac:dyDescent="0.25">
      <c r="C161" s="1"/>
      <c r="D161" s="10"/>
    </row>
    <row r="162" spans="3:4" x14ac:dyDescent="0.25">
      <c r="C162" s="1"/>
      <c r="D162" s="10"/>
    </row>
  </sheetData>
  <mergeCells count="2">
    <mergeCell ref="B157:E157"/>
    <mergeCell ref="B1:E1"/>
  </mergeCells>
  <phoneticPr fontId="0" type="noConversion"/>
  <pageMargins left="0.25" right="0.25" top="0.75" bottom="0.75" header="0.3" footer="0.3"/>
  <pageSetup scale="78" fitToHeight="0" orientation="portrait" r:id="rId1"/>
  <headerFooter alignWithMargins="0">
    <oddHeader>&amp;C&amp;"Arial,Bold"&amp;12TABLE 51 2018-2019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TABLE51</vt:lpstr>
      <vt:lpstr>TABLE51!Print_Area</vt:lpstr>
      <vt:lpstr>TABLE51!Print_Titles</vt:lpstr>
    </vt:vector>
  </TitlesOfParts>
  <Company>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Kniazewycz</dc:creator>
  <cp:lastModifiedBy>Karen Justice</cp:lastModifiedBy>
  <cp:lastPrinted>2014-12-30T19:13:57Z</cp:lastPrinted>
  <dcterms:created xsi:type="dcterms:W3CDTF">2000-02-22T14:57:00Z</dcterms:created>
  <dcterms:modified xsi:type="dcterms:W3CDTF">2020-05-07T16:10:54Z</dcterms:modified>
</cp:coreProperties>
</file>